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Plan_ŠO\Plan 2026\1. REBALANS\"/>
    </mc:Choice>
  </mc:AlternateContent>
  <bookViews>
    <workbookView xWindow="0" yWindow="0" windowWidth="15360" windowHeight="7050" activeTab="6"/>
  </bookViews>
  <sheets>
    <sheet name="SAŽETAK" sheetId="1" r:id="rId1"/>
    <sheet name=" Račun prih. i rash. ekonomska " sheetId="9" r:id="rId2"/>
    <sheet name=" Račun prih. i rash. izvori fin" sheetId="3" r:id="rId3"/>
    <sheet name="Rashodi prema funkcijskoj kl" sheetId="5" r:id="rId4"/>
    <sheet name="Račun financiranja" sheetId="6" state="hidden" r:id="rId5"/>
    <sheet name=" Račun financiranja" sheetId="8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F50" i="3" l="1"/>
  <c r="F49" i="3"/>
  <c r="F51" i="3"/>
  <c r="F48" i="3"/>
  <c r="E47" i="3"/>
  <c r="D47" i="3"/>
  <c r="F47" i="3" s="1"/>
  <c r="G35" i="9"/>
  <c r="G37" i="9"/>
  <c r="G36" i="9"/>
  <c r="G38" i="9"/>
  <c r="F34" i="9"/>
  <c r="E34" i="9"/>
  <c r="G34" i="9" l="1"/>
  <c r="F94" i="7"/>
  <c r="F9" i="7" s="1"/>
  <c r="F107" i="7"/>
  <c r="G42" i="7"/>
  <c r="G41" i="7" s="1"/>
  <c r="F42" i="7"/>
  <c r="F41" i="7" s="1"/>
  <c r="F10" i="7" s="1"/>
  <c r="H43" i="7"/>
  <c r="H42" i="7" s="1"/>
  <c r="H41" i="7" s="1"/>
  <c r="H37" i="7"/>
  <c r="H31" i="7"/>
  <c r="H30" i="7" s="1"/>
  <c r="H29" i="7" s="1"/>
  <c r="F30" i="7"/>
  <c r="F29" i="7" s="1"/>
  <c r="G30" i="7"/>
  <c r="G29" i="7" s="1"/>
  <c r="H27" i="7"/>
  <c r="G20" i="7"/>
  <c r="F20" i="7"/>
  <c r="H14" i="7"/>
  <c r="G12" i="7"/>
  <c r="G11" i="7" s="1"/>
  <c r="F12" i="7"/>
  <c r="F11" i="7" s="1"/>
  <c r="E41" i="3"/>
  <c r="E37" i="3"/>
  <c r="E35" i="3"/>
  <c r="E33" i="3"/>
  <c r="E21" i="3"/>
  <c r="E25" i="3" s="1"/>
  <c r="F14" i="3"/>
  <c r="F13" i="3" s="1"/>
  <c r="E23" i="3"/>
  <c r="F23" i="3"/>
  <c r="E17" i="3"/>
  <c r="D43" i="3"/>
  <c r="F42" i="3"/>
  <c r="D41" i="3"/>
  <c r="F41" i="3" s="1"/>
  <c r="F40" i="3"/>
  <c r="F39" i="3"/>
  <c r="F38" i="3"/>
  <c r="D37" i="3"/>
  <c r="F37" i="3" s="1"/>
  <c r="F36" i="3"/>
  <c r="D35" i="3"/>
  <c r="F35" i="3" s="1"/>
  <c r="F34" i="3"/>
  <c r="D33" i="3"/>
  <c r="F32" i="3"/>
  <c r="F31" i="3"/>
  <c r="E30" i="3"/>
  <c r="D30" i="3"/>
  <c r="D45" i="3" s="1"/>
  <c r="E10" i="3"/>
  <c r="D10" i="3"/>
  <c r="D23" i="3"/>
  <c r="D21" i="3"/>
  <c r="D17" i="3"/>
  <c r="D15" i="3"/>
  <c r="D13" i="3"/>
  <c r="F16" i="3"/>
  <c r="G31" i="9"/>
  <c r="G25" i="9"/>
  <c r="G26" i="9"/>
  <c r="G27" i="9"/>
  <c r="G28" i="9"/>
  <c r="G29" i="9"/>
  <c r="F30" i="9"/>
  <c r="G11" i="9"/>
  <c r="G12" i="9"/>
  <c r="G13" i="9"/>
  <c r="G14" i="9"/>
  <c r="G15" i="9"/>
  <c r="G16" i="9"/>
  <c r="G18" i="9"/>
  <c r="F17" i="9"/>
  <c r="G17" i="9" s="1"/>
  <c r="E19" i="9"/>
  <c r="E17" i="9"/>
  <c r="E10" i="9"/>
  <c r="E30" i="9"/>
  <c r="G30" i="9" s="1"/>
  <c r="B1" i="9"/>
  <c r="F19" i="3"/>
  <c r="D25" i="3" l="1"/>
  <c r="E45" i="3"/>
  <c r="F33" i="3"/>
  <c r="F30" i="3"/>
  <c r="E32" i="9"/>
  <c r="F10" i="9"/>
  <c r="F19" i="9" s="1"/>
  <c r="E24" i="9"/>
  <c r="G24" i="9" s="1"/>
  <c r="F32" i="9"/>
  <c r="F24" i="9"/>
  <c r="F45" i="3" l="1"/>
  <c r="G10" i="9"/>
  <c r="G19" i="9" s="1"/>
  <c r="G32" i="9"/>
  <c r="F12" i="3" l="1"/>
  <c r="F11" i="3"/>
  <c r="F10" i="3" l="1"/>
  <c r="H40" i="7"/>
  <c r="I40" i="1"/>
  <c r="H12" i="1"/>
  <c r="H9" i="1"/>
  <c r="H57" i="7"/>
  <c r="H56" i="7" s="1"/>
  <c r="H55" i="7" s="1"/>
  <c r="G56" i="7"/>
  <c r="G55" i="7" s="1"/>
  <c r="F56" i="7"/>
  <c r="F55" i="7" s="1"/>
  <c r="G12" i="1"/>
  <c r="G9" i="1"/>
  <c r="I30" i="1"/>
  <c r="I39" i="1" l="1"/>
  <c r="I38" i="1"/>
  <c r="H15" i="1"/>
  <c r="G65" i="7" l="1"/>
  <c r="H39" i="7"/>
  <c r="H38" i="7" s="1"/>
  <c r="G39" i="7"/>
  <c r="G38" i="7" s="1"/>
  <c r="F39" i="7"/>
  <c r="F38" i="7" s="1"/>
  <c r="H97" i="7"/>
  <c r="H96" i="7" s="1"/>
  <c r="H95" i="7" s="1"/>
  <c r="H94" i="7" s="1"/>
  <c r="G96" i="7"/>
  <c r="F96" i="7"/>
  <c r="F95" i="7" s="1"/>
  <c r="G95" i="7"/>
  <c r="G94" i="7" s="1"/>
  <c r="G31" i="8"/>
  <c r="H31" i="8"/>
  <c r="F31" i="8"/>
  <c r="G22" i="8"/>
  <c r="H22" i="8"/>
  <c r="F22" i="8"/>
  <c r="H29" i="8"/>
  <c r="H27" i="8"/>
  <c r="H26" i="8"/>
  <c r="H25" i="8"/>
  <c r="H24" i="8"/>
  <c r="G23" i="8"/>
  <c r="F23" i="8"/>
  <c r="H14" i="8"/>
  <c r="H13" i="8"/>
  <c r="H15" i="8"/>
  <c r="H17" i="8"/>
  <c r="H12" i="8"/>
  <c r="G11" i="8"/>
  <c r="G10" i="8" s="1"/>
  <c r="G19" i="8" s="1"/>
  <c r="F11" i="8"/>
  <c r="F10" i="8" s="1"/>
  <c r="F19" i="8" s="1"/>
  <c r="B1" i="8"/>
  <c r="I10" i="1"/>
  <c r="I11" i="1"/>
  <c r="I12" i="1"/>
  <c r="I13" i="1"/>
  <c r="I14" i="1"/>
  <c r="I9" i="1"/>
  <c r="I15" i="1" l="1"/>
  <c r="H11" i="8"/>
  <c r="H10" i="8" s="1"/>
  <c r="H19" i="8" s="1"/>
  <c r="H23" i="8"/>
  <c r="G15" i="1"/>
  <c r="G24" i="1" s="1"/>
  <c r="H108" i="7" l="1"/>
  <c r="H107" i="7" s="1"/>
  <c r="H106" i="7" s="1"/>
  <c r="G107" i="7"/>
  <c r="G106" i="7" s="1"/>
  <c r="F106" i="7"/>
  <c r="H105" i="7"/>
  <c r="H104" i="7" s="1"/>
  <c r="H103" i="7" s="1"/>
  <c r="G104" i="7"/>
  <c r="G103" i="7" s="1"/>
  <c r="F104" i="7"/>
  <c r="F103" i="7" s="1"/>
  <c r="E12" i="5"/>
  <c r="G102" i="7" l="1"/>
  <c r="H102" i="7"/>
  <c r="F102" i="7"/>
  <c r="H101" i="7"/>
  <c r="H89" i="7"/>
  <c r="H86" i="7"/>
  <c r="H83" i="7"/>
  <c r="H80" i="7"/>
  <c r="H77" i="7"/>
  <c r="H75" i="7"/>
  <c r="H71" i="7"/>
  <c r="H70" i="7"/>
  <c r="H66" i="7"/>
  <c r="H62" i="7"/>
  <c r="H61" i="7"/>
  <c r="H48" i="7"/>
  <c r="H47" i="7"/>
  <c r="H36" i="7"/>
  <c r="H35" i="7"/>
  <c r="H34" i="7"/>
  <c r="H28" i="7"/>
  <c r="H26" i="7" s="1"/>
  <c r="H23" i="7"/>
  <c r="H22" i="7"/>
  <c r="H21" i="7"/>
  <c r="H18" i="7"/>
  <c r="H17" i="7"/>
  <c r="H13" i="7"/>
  <c r="H12" i="7" s="1"/>
  <c r="H11" i="7" s="1"/>
  <c r="F22" i="3"/>
  <c r="F21" i="3" s="1"/>
  <c r="F15" i="3"/>
  <c r="F20" i="3"/>
  <c r="F18" i="3"/>
  <c r="H20" i="7" l="1"/>
  <c r="H19" i="7" s="1"/>
  <c r="F17" i="3"/>
  <c r="F25" i="3" s="1"/>
  <c r="D11" i="5"/>
  <c r="D10" i="5" s="1"/>
  <c r="E11" i="5"/>
  <c r="E10" i="5" s="1"/>
  <c r="C11" i="5"/>
  <c r="C10" i="5" s="1"/>
  <c r="F100" i="7" l="1"/>
  <c r="F99" i="7" s="1"/>
  <c r="F98" i="7" s="1"/>
  <c r="G100" i="7"/>
  <c r="G99" i="7" s="1"/>
  <c r="G98" i="7" s="1"/>
  <c r="H100" i="7"/>
  <c r="H99" i="7" s="1"/>
  <c r="H98" i="7" s="1"/>
  <c r="F92" i="7"/>
  <c r="F91" i="7" s="1"/>
  <c r="F90" i="7" s="1"/>
  <c r="G92" i="7"/>
  <c r="G91" i="7" s="1"/>
  <c r="G90" i="7" s="1"/>
  <c r="H92" i="7"/>
  <c r="H91" i="7" s="1"/>
  <c r="H90" i="7" s="1"/>
  <c r="F88" i="7"/>
  <c r="F87" i="7" s="1"/>
  <c r="G88" i="7"/>
  <c r="G87" i="7" s="1"/>
  <c r="H88" i="7"/>
  <c r="H87" i="7" s="1"/>
  <c r="F85" i="7"/>
  <c r="F84" i="7" s="1"/>
  <c r="G85" i="7"/>
  <c r="G84" i="7" s="1"/>
  <c r="H85" i="7"/>
  <c r="H84" i="7" s="1"/>
  <c r="F82" i="7"/>
  <c r="F81" i="7" s="1"/>
  <c r="G82" i="7"/>
  <c r="G81" i="7" s="1"/>
  <c r="H82" i="7"/>
  <c r="H81" i="7" s="1"/>
  <c r="F79" i="7"/>
  <c r="F78" i="7" s="1"/>
  <c r="G79" i="7"/>
  <c r="G78" i="7" s="1"/>
  <c r="H79" i="7"/>
  <c r="H78" i="7" s="1"/>
  <c r="F74" i="7"/>
  <c r="G74" i="7"/>
  <c r="H74" i="7"/>
  <c r="F76" i="7"/>
  <c r="G76" i="7"/>
  <c r="H76" i="7"/>
  <c r="F69" i="7"/>
  <c r="F68" i="7" s="1"/>
  <c r="F67" i="7" s="1"/>
  <c r="G69" i="7"/>
  <c r="G68" i="7" s="1"/>
  <c r="G67" i="7" s="1"/>
  <c r="H69" i="7"/>
  <c r="H68" i="7" s="1"/>
  <c r="H67" i="7" s="1"/>
  <c r="F65" i="7"/>
  <c r="F64" i="7" s="1"/>
  <c r="F63" i="7" s="1"/>
  <c r="G64" i="7"/>
  <c r="G63" i="7" s="1"/>
  <c r="H65" i="7"/>
  <c r="H64" i="7" s="1"/>
  <c r="H63" i="7" s="1"/>
  <c r="F60" i="7"/>
  <c r="F59" i="7" s="1"/>
  <c r="F58" i="7" s="1"/>
  <c r="G60" i="7"/>
  <c r="G59" i="7" s="1"/>
  <c r="G58" i="7" s="1"/>
  <c r="H60" i="7"/>
  <c r="H59" i="7" s="1"/>
  <c r="H58" i="7" s="1"/>
  <c r="F53" i="7"/>
  <c r="F52" i="7" s="1"/>
  <c r="G53" i="7"/>
  <c r="G52" i="7" s="1"/>
  <c r="H53" i="7"/>
  <c r="H52" i="7" s="1"/>
  <c r="F50" i="7"/>
  <c r="F49" i="7" s="1"/>
  <c r="G50" i="7"/>
  <c r="G49" i="7" s="1"/>
  <c r="H50" i="7"/>
  <c r="H49" i="7" s="1"/>
  <c r="F46" i="7"/>
  <c r="F45" i="7" s="1"/>
  <c r="F44" i="7" s="1"/>
  <c r="G46" i="7"/>
  <c r="G45" i="7" s="1"/>
  <c r="G44" i="7" s="1"/>
  <c r="H46" i="7"/>
  <c r="H45" i="7" s="1"/>
  <c r="H44" i="7" s="1"/>
  <c r="F33" i="7"/>
  <c r="F32" i="7" s="1"/>
  <c r="G33" i="7"/>
  <c r="G32" i="7" s="1"/>
  <c r="H33" i="7"/>
  <c r="H32" i="7" s="1"/>
  <c r="F26" i="7"/>
  <c r="F25" i="7" s="1"/>
  <c r="G26" i="7"/>
  <c r="G25" i="7" s="1"/>
  <c r="G10" i="7" s="1"/>
  <c r="H25" i="7"/>
  <c r="H10" i="7" s="1"/>
  <c r="F19" i="7"/>
  <c r="G19" i="7"/>
  <c r="F16" i="7"/>
  <c r="F15" i="7" s="1"/>
  <c r="G16" i="7"/>
  <c r="G15" i="7" s="1"/>
  <c r="H16" i="7"/>
  <c r="H15" i="7" s="1"/>
  <c r="F73" i="7" l="1"/>
  <c r="F72" i="7" s="1"/>
  <c r="H73" i="7"/>
  <c r="H72" i="7" s="1"/>
  <c r="B1" i="5"/>
  <c r="B1" i="7"/>
  <c r="G73" i="7"/>
  <c r="G72" i="7" s="1"/>
  <c r="G9" i="7" l="1"/>
  <c r="G8" i="7" s="1"/>
  <c r="G7" i="7" s="1"/>
  <c r="G6" i="7" s="1"/>
  <c r="F8" i="7"/>
  <c r="F7" i="7" s="1"/>
  <c r="F6" i="7" s="1"/>
  <c r="H9" i="7"/>
  <c r="H8" i="7" s="1"/>
  <c r="H7" i="7" s="1"/>
  <c r="H6" i="7" s="1"/>
</calcChain>
</file>

<file path=xl/sharedStrings.xml><?xml version="1.0" encoding="utf-8"?>
<sst xmlns="http://schemas.openxmlformats.org/spreadsheetml/2006/main" count="348" uniqueCount="144">
  <si>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</si>
  <si>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</si>
  <si>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</si>
  <si>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</si>
  <si>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</si>
  <si>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</si>
  <si>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</si>
  <si>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</si>
  <si>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</si>
  <si>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</si>
  <si>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</si>
  <si>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</si>
  <si>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</si>
  <si>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</si>
  <si>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</si>
  <si>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</si>
  <si>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</si>
  <si>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</si>
  <si>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</si>
  <si>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</si>
  <si>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</si>
  <si>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</si>
  <si>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</si>
  <si>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</si>
  <si>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</si>
  <si>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</si>
  <si>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</si>
  <si>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</si>
  <si>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</si>
  <si>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</si>
  <si>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</si>
  <si>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</si>
  <si>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</si>
  <si>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</si>
  <si>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</si>
  <si>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</si>
  <si>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</si>
  <si>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</si>
  <si>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</si>
  <si>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</si>
  <si>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</si>
  <si>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</si>
  <si>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</si>
  <si>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Naziv</t>
  </si>
  <si>
    <t>Pomoći iz drugih proračuna</t>
  </si>
  <si>
    <t>Pomoći temeljem prijenosa EU sredstava</t>
  </si>
  <si>
    <t>Prihodi od upravnih i administrativnih pristojbi, pristojbi po posebnim propisima i naknada</t>
  </si>
  <si>
    <t>Prihodi od prodaje proizvoda i robe te pruženih usluga, prihodi od donacija i povrati po protestira</t>
  </si>
  <si>
    <t>Donacije</t>
  </si>
  <si>
    <t>Opći prihodi i primici-decentralizirana sredstva</t>
  </si>
  <si>
    <t>Financijski rashodi</t>
  </si>
  <si>
    <t>Naknade građanima i kućanstvima na temelju osiguranja i druge naknade</t>
  </si>
  <si>
    <t>09 Obrazovanje</t>
  </si>
  <si>
    <t>092 Srednjoškolsko obrazovanje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</si>
  <si>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</si>
  <si>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</si>
  <si>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</si>
  <si>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</si>
  <si>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financiranja 1.1</t>
  </si>
  <si>
    <t>OPĆI PRIHODI I PRIMICI</t>
  </si>
  <si>
    <t>Izvor financiranja 1.2</t>
  </si>
  <si>
    <t>OPĆI PRIHODI I PRIMICI-DECENTRALIZIRANA SREDSTVA</t>
  </si>
  <si>
    <t>Izvor financiranja 3.1</t>
  </si>
  <si>
    <t>Izvor financiranja 4.3</t>
  </si>
  <si>
    <t>OSTALI PRIHODI ZA POSEBNE NAMJENE</t>
  </si>
  <si>
    <t>Izvor financiranja 5.2</t>
  </si>
  <si>
    <t>POMOĆI IZ DRUGIH PRORAČUNA</t>
  </si>
  <si>
    <t>Aktivnost A024109A410902</t>
  </si>
  <si>
    <t>IZVANNASTAVNE I OSTALE AKTIVNOSTI</t>
  </si>
  <si>
    <t>Aktivnost A024109A410903</t>
  </si>
  <si>
    <t>POMOĆNICI U NASTAVI</t>
  </si>
  <si>
    <t>Aktivnost A024109A410905</t>
  </si>
  <si>
    <t>NABAVA UDŽBENIKA</t>
  </si>
  <si>
    <t>Aktivnost A024109A410907</t>
  </si>
  <si>
    <t>GRAĐANSKI ODGOJ I ŠKOLA I ZAJEDNICA</t>
  </si>
  <si>
    <t>Aktivnost A024109K410901</t>
  </si>
  <si>
    <t>ODRŽAVANJE I OPREMANJE USTANOVA SREDNJEG ŠKOLSTVA I UČENIČKIH DOMOVA</t>
  </si>
  <si>
    <t>Izvor financiranja 6.1</t>
  </si>
  <si>
    <t>DONACIJE</t>
  </si>
  <si>
    <t>Aktivnost A024109T410901</t>
  </si>
  <si>
    <t>ŠKOLSKA SHEMA VOĆE, POVRĆE, MLIJEČNI PROIZVODI</t>
  </si>
  <si>
    <t>POMOĆI TEMELJEM PRIJENOSA EU SREDSTAVA</t>
  </si>
  <si>
    <t>Izvor financiranja 5.6</t>
  </si>
  <si>
    <t>Aktivnost A024109T410902</t>
  </si>
  <si>
    <t>SUFINANCIRANJE PROJEKATA PRIJAVLJENIH NA NATJEČAJE EUROPSKIH FONDOVA ILI PARTNERSTVA ZA EU FONDOVE</t>
  </si>
  <si>
    <t>Kazne, upravne mjere i ostali prihodi</t>
  </si>
  <si>
    <t>Ukupni prihodi</t>
  </si>
  <si>
    <t>Ukupni rashodi</t>
  </si>
  <si>
    <t>Povećanje/  smanjenje</t>
  </si>
  <si>
    <t xml:space="preserve">  Povećanje/     smanjenje</t>
  </si>
  <si>
    <t>Ostali rashodi</t>
  </si>
  <si>
    <t>Aktivnost A024109T410905</t>
  </si>
  <si>
    <t xml:space="preserve">BESPLATNE MENSTRUALNE POTREPŠTINE </t>
  </si>
  <si>
    <t>VLASTITI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</si>
  <si>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</si>
  <si>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</si>
  <si>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</si>
  <si>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</si>
  <si>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</si>
  <si>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</si>
  <si>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VIŠAK/MANJAK + NETO FINANCIRANJE</t>
  </si>
  <si>
    <t>D) VIŠEGODIŠNJI PLAN URAVNOTEŽENJA</t>
  </si>
  <si>
    <t xml:space="preserve">C) PRENESENI VIŠAK ILI PRENESENI MANJAK </t>
  </si>
  <si>
    <t>PRIJENOS VIŠKA / MANJKA IZ PRETHODNE(IH) GODIN</t>
  </si>
  <si>
    <t>PRIJENOS VIŠKA / MANJKA U SLJEDEĆE RAZDOBLJE</t>
  </si>
  <si>
    <t>VIŠAK / MANJAK + NETO FINANCIRANJE + PRIJENOS VIŠKA / MANJKA IZ PRETHODE(IH) GODINE - PRIJENOS VIŠKA / MANJAK U SLJEDEĆE RAZDOBLJE</t>
  </si>
  <si>
    <t>VIŠAK / MANJAK TEKUĆE GODINE</t>
  </si>
  <si>
    <t>PRIJENOS VIŠKA / MANJKA IZ PRETHODNE(IH) GODINE</t>
  </si>
  <si>
    <t>RAČUN FINANCIRANJA PREMA EKONOMSKOJ KLASIFIKACIJI I IZVORIMA FINANCIRANJA</t>
  </si>
  <si>
    <t>…</t>
  </si>
  <si>
    <t>RAZDJEL 009</t>
  </si>
  <si>
    <t>GLAVA 00904</t>
  </si>
  <si>
    <t>PRORAČUSKI KORISNIK 0090416738</t>
  </si>
  <si>
    <t>GRADSKI URED ZA OBRAZOVANJE, SPORT I MLADE</t>
  </si>
  <si>
    <t>USTANOVE U SREDNJOŠKOLSKOM OBRAZOVANJU</t>
  </si>
  <si>
    <t>GIMNAZIJA SESVETE</t>
  </si>
  <si>
    <t>Izvor financiranja 5.6.</t>
  </si>
  <si>
    <t xml:space="preserve">1. IZMJENE I DOPUNE FINANCIJSKOG PLANA GIMNAZIJE SESVETE
ZA 2026. </t>
  </si>
  <si>
    <t>Plan 2026.</t>
  </si>
  <si>
    <t>Novi plan 2026.</t>
  </si>
  <si>
    <t>Programi unije</t>
  </si>
  <si>
    <t xml:space="preserve"> PRIHODI POSLOVANJA PREMA EKONOMSKOJ KLASIFIKACIJI </t>
  </si>
  <si>
    <t xml:space="preserve">RASHODI POSLOVANJA PREMA EKONOMSKOJ KLASIFIKACIJI </t>
  </si>
  <si>
    <t>Prihodi iod imovine</t>
  </si>
  <si>
    <t>Prihodi od prodaje proizvedene dugotrajne imovine</t>
  </si>
  <si>
    <t>Prihodi od prodaje nefinancijske imovine</t>
  </si>
  <si>
    <t>Prihodi za posebne namjene</t>
  </si>
  <si>
    <t>Pomoći</t>
  </si>
  <si>
    <t>Prihodi od prodaje ili zamjene nefinancijske imovine i naknade s naslova osiguranja</t>
  </si>
  <si>
    <t>7.1.</t>
  </si>
  <si>
    <t>UKUPNO PRIHODI</t>
  </si>
  <si>
    <t>UKUPNO RASHODI</t>
  </si>
  <si>
    <t>Izvor financiranja 5.1</t>
  </si>
  <si>
    <t>PROGRAMI UNIJE</t>
  </si>
  <si>
    <t>Izvor financiranja 7.1</t>
  </si>
  <si>
    <t>PRIHODI OD PRODAJE ILI ZAMJENE NEFINANCIJSKE IMOVIN I NAKNADE S NASLOVA OSIGURANJA</t>
  </si>
  <si>
    <t>Rashodi za donacije, kazne, naknade šteta i kapitalne pomoći</t>
  </si>
  <si>
    <t>Višak prihoda - vlastit prihodi</t>
  </si>
  <si>
    <t>VIŠKOVI / MANJKOVI</t>
  </si>
  <si>
    <t>Višak prihoda - pomoći</t>
  </si>
  <si>
    <t>Manjak prihoda - programi unije</t>
  </si>
  <si>
    <t>Višak prihoda - programi unije</t>
  </si>
  <si>
    <t xml:space="preserve"> PRIHODI POSLOVANJA PREMA IZVORIMA FINANCIRANJA</t>
  </si>
  <si>
    <t>RASHODI POSLOVANJA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</si>
</sst>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 applyProtection="1">
      <alignment horizontal="right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9" fillId="2" borderId="2" xfId="0" quotePrefix="1" applyFont="1" applyFill="1" applyBorder="1" applyAlignment="1">
      <alignment horizontal="left" vertical="center" wrapText="1"/>
    </xf>
    <xf numFmtId="0" fontId="6" fillId="0" borderId="0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4" fillId="0" borderId="0" xfId="0" applyNumberFormat="1" applyFont="1" applyBorder="1" applyAlignment="1">
      <alignment horizontal="right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1" fillId="0" borderId="0" xfId="0" quotePrefix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vertical="center" wrapText="1"/>
    </xf>
    <xf numFmtId="0" fontId="8" fillId="2" borderId="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1" xfId="0" applyNumberFormat="1" applyFont="1" applyFill="1" applyBorder="1" applyAlignment="1" applyProtection="1">
      <alignment vertical="center"/>
    </xf>
    <xf numFmtId="3" fontId="5" fillId="2" borderId="3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4" fontId="0" fillId="0" borderId="0" xfId="0" applyNumberFormat="1"/>
    <xf numFmtId="0" fontId="10" fillId="3" borderId="11" xfId="0" applyFont="1" applyFill="1" applyBorder="1" applyAlignment="1">
      <alignment horizontal="left" vertical="center"/>
    </xf>
    <xf numFmtId="0" fontId="8" fillId="3" borderId="12" xfId="0" applyNumberFormat="1" applyFont="1" applyFill="1" applyBorder="1" applyAlignment="1" applyProtection="1">
      <alignment vertical="center"/>
    </xf>
    <xf numFmtId="0" fontId="5" fillId="6" borderId="19" xfId="0" applyNumberFormat="1" applyFont="1" applyFill="1" applyBorder="1" applyAlignment="1" applyProtection="1">
      <alignment horizontal="center" vertical="center" wrapText="1"/>
    </xf>
    <xf numFmtId="0" fontId="5" fillId="6" borderId="20" xfId="0" applyNumberFormat="1" applyFont="1" applyFill="1" applyBorder="1" applyAlignment="1" applyProtection="1">
      <alignment horizontal="center" vertical="center" wrapText="1"/>
    </xf>
    <xf numFmtId="0" fontId="5" fillId="6" borderId="21" xfId="0" applyNumberFormat="1" applyFont="1" applyFill="1" applyBorder="1" applyAlignment="1" applyProtection="1">
      <alignment horizontal="center" vertical="center" wrapText="1"/>
    </xf>
    <xf numFmtId="0" fontId="5" fillId="6" borderId="22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left" vertical="center" wrapText="1"/>
    </xf>
    <xf numFmtId="3" fontId="5" fillId="2" borderId="12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 applyProtection="1">
      <alignment horizontal="right" wrapText="1"/>
    </xf>
    <xf numFmtId="0" fontId="5" fillId="4" borderId="19" xfId="0" applyNumberFormat="1" applyFont="1" applyFill="1" applyBorder="1" applyAlignment="1" applyProtection="1">
      <alignment horizontal="center" vertical="center" wrapText="1"/>
    </xf>
    <xf numFmtId="0" fontId="5" fillId="4" borderId="21" xfId="0" applyNumberFormat="1" applyFont="1" applyFill="1" applyBorder="1" applyAlignment="1" applyProtection="1">
      <alignment horizontal="center" vertical="center" wrapText="1"/>
    </xf>
    <xf numFmtId="0" fontId="5" fillId="4" borderId="22" xfId="0" applyNumberFormat="1" applyFont="1" applyFill="1" applyBorder="1" applyAlignment="1" applyProtection="1">
      <alignment horizontal="center" vertical="center" wrapText="1"/>
    </xf>
    <xf numFmtId="0" fontId="9" fillId="2" borderId="8" xfId="0" quotePrefix="1" applyFont="1" applyFill="1" applyBorder="1" applyAlignment="1">
      <alignment horizontal="left" vertical="center" wrapText="1"/>
    </xf>
    <xf numFmtId="3" fontId="2" fillId="2" borderId="23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 vertical="center"/>
    </xf>
    <xf numFmtId="0" fontId="2" fillId="2" borderId="24" xfId="0" applyNumberFormat="1" applyFont="1" applyFill="1" applyBorder="1" applyAlignment="1" applyProtection="1">
      <alignment horizontal="left" vertical="center" wrapText="1"/>
    </xf>
    <xf numFmtId="3" fontId="2" fillId="2" borderId="9" xfId="0" applyNumberFormat="1" applyFont="1" applyFill="1" applyBorder="1" applyAlignment="1" applyProtection="1">
      <alignment horizontal="right" wrapText="1"/>
    </xf>
    <xf numFmtId="0" fontId="10" fillId="7" borderId="6" xfId="0" applyNumberFormat="1" applyFont="1" applyFill="1" applyBorder="1" applyAlignment="1" applyProtection="1">
      <alignment horizontal="left" vertical="center" wrapText="1"/>
    </xf>
    <xf numFmtId="0" fontId="10" fillId="7" borderId="2" xfId="0" applyNumberFormat="1" applyFont="1" applyFill="1" applyBorder="1" applyAlignment="1" applyProtection="1">
      <alignment horizontal="left" vertical="center" wrapText="1"/>
    </xf>
    <xf numFmtId="3" fontId="5" fillId="7" borderId="3" xfId="0" applyNumberFormat="1" applyFont="1" applyFill="1" applyBorder="1" applyAlignment="1">
      <alignment horizontal="right"/>
    </xf>
    <xf numFmtId="3" fontId="5" fillId="7" borderId="12" xfId="0" applyNumberFormat="1" applyFont="1" applyFill="1" applyBorder="1" applyAlignment="1">
      <alignment horizontal="right"/>
    </xf>
    <xf numFmtId="0" fontId="10" fillId="7" borderId="2" xfId="0" quotePrefix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 wrapText="1"/>
    </xf>
    <xf numFmtId="0" fontId="5" fillId="5" borderId="3" xfId="0" applyNumberFormat="1" applyFont="1" applyFill="1" applyBorder="1" applyAlignment="1" applyProtection="1">
      <alignment horizontal="left" vertical="center" wrapText="1"/>
    </xf>
    <xf numFmtId="3" fontId="5" fillId="5" borderId="3" xfId="0" applyNumberFormat="1" applyFont="1" applyFill="1" applyBorder="1" applyAlignment="1">
      <alignment horizontal="right" vertical="center"/>
    </xf>
    <xf numFmtId="3" fontId="5" fillId="5" borderId="12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4" borderId="12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/>
    </xf>
    <xf numFmtId="3" fontId="5" fillId="5" borderId="12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 applyProtection="1">
      <alignment horizontal="right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5" fillId="2" borderId="25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3" fontId="5" fillId="3" borderId="16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3" borderId="9" xfId="0" applyNumberFormat="1" applyFont="1" applyFill="1" applyBorder="1" applyAlignment="1" applyProtection="1">
      <alignment horizontal="center" wrapText="1"/>
    </xf>
    <xf numFmtId="3" fontId="5" fillId="0" borderId="16" xfId="0" applyNumberFormat="1" applyFont="1" applyBorder="1" applyAlignment="1">
      <alignment horizontal="center"/>
    </xf>
    <xf numFmtId="3" fontId="5" fillId="4" borderId="16" xfId="0" quotePrefix="1" applyNumberFormat="1" applyFont="1" applyFill="1" applyBorder="1" applyAlignment="1">
      <alignment horizontal="center"/>
    </xf>
    <xf numFmtId="3" fontId="5" fillId="4" borderId="16" xfId="0" applyNumberFormat="1" applyFont="1" applyFill="1" applyBorder="1" applyAlignment="1" applyProtection="1">
      <alignment horizontal="center" wrapText="1"/>
    </xf>
    <xf numFmtId="3" fontId="5" fillId="3" borderId="9" xfId="0" quotePrefix="1" applyNumberFormat="1" applyFont="1" applyFill="1" applyBorder="1" applyAlignment="1">
      <alignment horizontal="center"/>
    </xf>
    <xf numFmtId="3" fontId="5" fillId="7" borderId="3" xfId="0" applyNumberFormat="1" applyFont="1" applyFill="1" applyBorder="1" applyAlignment="1">
      <alignment horizontal="right" vertical="center"/>
    </xf>
    <xf numFmtId="3" fontId="5" fillId="7" borderId="2" xfId="0" applyNumberFormat="1" applyFont="1" applyFill="1" applyBorder="1" applyAlignment="1">
      <alignment horizontal="right" vertical="center"/>
    </xf>
    <xf numFmtId="3" fontId="5" fillId="7" borderId="7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0" fontId="10" fillId="2" borderId="6" xfId="0" applyNumberFormat="1" applyFont="1" applyFill="1" applyBorder="1" applyAlignment="1" applyProtection="1">
      <alignment horizontal="left" wrapText="1"/>
    </xf>
    <xf numFmtId="0" fontId="8" fillId="2" borderId="2" xfId="0" applyNumberFormat="1" applyFont="1" applyFill="1" applyBorder="1" applyAlignment="1" applyProtection="1">
      <alignment horizontal="left" wrapText="1"/>
    </xf>
    <xf numFmtId="0" fontId="10" fillId="7" borderId="6" xfId="0" quotePrefix="1" applyFont="1" applyFill="1" applyBorder="1" applyAlignment="1">
      <alignment horizontal="left"/>
    </xf>
    <xf numFmtId="0" fontId="18" fillId="7" borderId="2" xfId="0" quotePrefix="1" applyFont="1" applyFill="1" applyBorder="1" applyAlignment="1">
      <alignment horizontal="left"/>
    </xf>
    <xf numFmtId="0" fontId="8" fillId="2" borderId="6" xfId="0" quotePrefix="1" applyFont="1" applyFill="1" applyBorder="1" applyAlignment="1">
      <alignment horizontal="left"/>
    </xf>
    <xf numFmtId="0" fontId="9" fillId="2" borderId="2" xfId="0" quotePrefix="1" applyFont="1" applyFill="1" applyBorder="1" applyAlignment="1">
      <alignment horizontal="left"/>
    </xf>
    <xf numFmtId="0" fontId="8" fillId="2" borderId="2" xfId="0" quotePrefix="1" applyFont="1" applyFill="1" applyBorder="1" applyAlignment="1">
      <alignment horizontal="left" wrapText="1"/>
    </xf>
    <xf numFmtId="0" fontId="18" fillId="7" borderId="2" xfId="0" quotePrefix="1" applyFont="1" applyFill="1" applyBorder="1" applyAlignment="1">
      <alignment horizontal="left" wrapText="1"/>
    </xf>
    <xf numFmtId="0" fontId="9" fillId="2" borderId="2" xfId="0" quotePrefix="1" applyFont="1" applyFill="1" applyBorder="1" applyAlignment="1">
      <alignment horizontal="left" wrapText="1"/>
    </xf>
    <xf numFmtId="3" fontId="5" fillId="7" borderId="12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>
      <alignment horizontal="left"/>
    </xf>
    <xf numFmtId="3" fontId="17" fillId="0" borderId="0" xfId="0" applyNumberFormat="1" applyFont="1" applyFill="1" applyBorder="1" applyAlignment="1">
      <alignment horizontal="right" vertical="center"/>
    </xf>
    <xf numFmtId="3" fontId="16" fillId="6" borderId="23" xfId="0" applyNumberFormat="1" applyFont="1" applyFill="1" applyBorder="1" applyAlignment="1">
      <alignment horizontal="right" vertical="center"/>
    </xf>
    <xf numFmtId="3" fontId="16" fillId="6" borderId="23" xfId="0" applyNumberFormat="1" applyFont="1" applyFill="1" applyBorder="1" applyAlignment="1">
      <alignment horizontal="right"/>
    </xf>
    <xf numFmtId="3" fontId="16" fillId="6" borderId="9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3" fontId="2" fillId="3" borderId="3" xfId="0" applyNumberFormat="1" applyFont="1" applyFill="1" applyBorder="1" applyAlignment="1">
      <alignment horizontal="right"/>
    </xf>
    <xf numFmtId="3" fontId="2" fillId="3" borderId="12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0" fontId="5" fillId="5" borderId="29" xfId="0" applyNumberFormat="1" applyFont="1" applyFill="1" applyBorder="1" applyAlignment="1" applyProtection="1">
      <alignment horizontal="left" vertical="center" wrapText="1"/>
    </xf>
    <xf numFmtId="3" fontId="5" fillId="5" borderId="29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 indent="1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3" xfId="0" applyNumberFormat="1" applyFont="1" applyFill="1" applyBorder="1" applyAlignment="1" applyProtection="1">
      <alignment horizontal="left" vertical="center" wrapText="1" indent="1"/>
    </xf>
    <xf numFmtId="0" fontId="5" fillId="5" borderId="3" xfId="0" applyNumberFormat="1" applyFont="1" applyFill="1" applyBorder="1" applyAlignment="1" applyProtection="1">
      <alignment horizontal="left" vertical="center" wrapText="1"/>
    </xf>
    <xf numFmtId="0" fontId="5" fillId="4" borderId="3" xfId="0" applyNumberFormat="1" applyFont="1" applyFill="1" applyBorder="1" applyAlignment="1" applyProtection="1">
      <alignment horizontal="left" vertical="center" wrapText="1"/>
    </xf>
    <xf numFmtId="3" fontId="5" fillId="3" borderId="26" xfId="0" applyNumberFormat="1" applyFont="1" applyFill="1" applyBorder="1" applyAlignment="1">
      <alignment horizontal="center"/>
    </xf>
    <xf numFmtId="0" fontId="0" fillId="0" borderId="33" xfId="0" applyBorder="1"/>
    <xf numFmtId="3" fontId="5" fillId="3" borderId="34" xfId="0" applyNumberFormat="1" applyFont="1" applyFill="1" applyBorder="1" applyAlignment="1">
      <alignment horizont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4" fillId="0" borderId="38" xfId="0" applyNumberFormat="1" applyFont="1" applyFill="1" applyBorder="1" applyAlignment="1" applyProtection="1">
      <alignment horizontal="center" vertical="center" wrapText="1"/>
    </xf>
    <xf numFmtId="3" fontId="5" fillId="3" borderId="17" xfId="0" quotePrefix="1" applyNumberFormat="1" applyFont="1" applyFill="1" applyBorder="1" applyAlignment="1">
      <alignment horizontal="center"/>
    </xf>
    <xf numFmtId="3" fontId="5" fillId="3" borderId="18" xfId="0" applyNumberFormat="1" applyFont="1" applyFill="1" applyBorder="1" applyAlignment="1" applyProtection="1">
      <alignment horizontal="center" wrapText="1"/>
    </xf>
    <xf numFmtId="3" fontId="5" fillId="3" borderId="18" xfId="0" quotePrefix="1" applyNumberFormat="1" applyFont="1" applyFill="1" applyBorder="1" applyAlignment="1">
      <alignment horizontal="center"/>
    </xf>
    <xf numFmtId="0" fontId="5" fillId="6" borderId="29" xfId="0" applyNumberFormat="1" applyFont="1" applyFill="1" applyBorder="1" applyAlignment="1" applyProtection="1">
      <alignment horizontal="left" vertical="center" wrapText="1"/>
    </xf>
    <xf numFmtId="0" fontId="5" fillId="8" borderId="29" xfId="0" applyNumberFormat="1" applyFont="1" applyFill="1" applyBorder="1" applyAlignment="1" applyProtection="1">
      <alignment horizontal="left" vertical="center" wrapText="1"/>
    </xf>
    <xf numFmtId="0" fontId="5" fillId="9" borderId="29" xfId="0" applyNumberFormat="1" applyFont="1" applyFill="1" applyBorder="1" applyAlignment="1" applyProtection="1">
      <alignment horizontal="left" vertical="center" wrapText="1"/>
    </xf>
    <xf numFmtId="3" fontId="5" fillId="8" borderId="29" xfId="0" applyNumberFormat="1" applyFont="1" applyFill="1" applyBorder="1" applyAlignment="1" applyProtection="1">
      <alignment horizontal="right" vertical="center" wrapText="1"/>
    </xf>
    <xf numFmtId="3" fontId="5" fillId="6" borderId="29" xfId="0" applyNumberFormat="1" applyFont="1" applyFill="1" applyBorder="1" applyAlignment="1" applyProtection="1">
      <alignment horizontal="right" vertical="center" wrapText="1"/>
    </xf>
    <xf numFmtId="3" fontId="5" fillId="6" borderId="29" xfId="0" applyNumberFormat="1" applyFont="1" applyFill="1" applyBorder="1" applyAlignment="1" applyProtection="1">
      <alignment vertical="center" wrapText="1"/>
    </xf>
    <xf numFmtId="3" fontId="5" fillId="9" borderId="29" xfId="0" applyNumberFormat="1" applyFont="1" applyFill="1" applyBorder="1" applyAlignment="1" applyProtection="1">
      <alignment horizontal="right" vertical="center" wrapText="1"/>
    </xf>
    <xf numFmtId="3" fontId="5" fillId="9" borderId="36" xfId="0" applyNumberFormat="1" applyFont="1" applyFill="1" applyBorder="1" applyAlignment="1" applyProtection="1">
      <alignment horizontal="right" vertical="center" wrapText="1"/>
    </xf>
    <xf numFmtId="3" fontId="5" fillId="6" borderId="36" xfId="0" applyNumberFormat="1" applyFont="1" applyFill="1" applyBorder="1" applyAlignment="1" applyProtection="1">
      <alignment horizontal="right" vertical="center" wrapText="1"/>
    </xf>
    <xf numFmtId="3" fontId="5" fillId="8" borderId="36" xfId="0" applyNumberFormat="1" applyFont="1" applyFill="1" applyBorder="1" applyAlignment="1" applyProtection="1">
      <alignment horizontal="right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 indent="1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3" xfId="0" applyNumberFormat="1" applyFont="1" applyFill="1" applyBorder="1" applyAlignment="1" applyProtection="1">
      <alignment horizontal="left" vertical="center" wrapText="1" indent="1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top"/>
    </xf>
    <xf numFmtId="0" fontId="8" fillId="2" borderId="39" xfId="0" quotePrefix="1" applyFont="1" applyFill="1" applyBorder="1" applyAlignment="1">
      <alignment horizontal="left"/>
    </xf>
    <xf numFmtId="0" fontId="8" fillId="2" borderId="40" xfId="0" quotePrefix="1" applyFont="1" applyFill="1" applyBorder="1" applyAlignment="1">
      <alignment horizontal="left" vertical="center"/>
    </xf>
    <xf numFmtId="0" fontId="9" fillId="2" borderId="40" xfId="0" quotePrefix="1" applyFont="1" applyFill="1" applyBorder="1" applyAlignment="1">
      <alignment horizontal="left" wrapText="1"/>
    </xf>
    <xf numFmtId="3" fontId="2" fillId="2" borderId="40" xfId="0" applyNumberFormat="1" applyFont="1" applyFill="1" applyBorder="1" applyAlignment="1">
      <alignment horizontal="right" vertical="center"/>
    </xf>
    <xf numFmtId="0" fontId="10" fillId="2" borderId="39" xfId="0" quotePrefix="1" applyFont="1" applyFill="1" applyBorder="1" applyAlignment="1">
      <alignment horizontal="left"/>
    </xf>
    <xf numFmtId="0" fontId="10" fillId="2" borderId="40" xfId="0" quotePrefix="1" applyFont="1" applyFill="1" applyBorder="1" applyAlignment="1">
      <alignment horizontal="left" vertical="center"/>
    </xf>
    <xf numFmtId="0" fontId="18" fillId="2" borderId="40" xfId="0" quotePrefix="1" applyFont="1" applyFill="1" applyBorder="1" applyAlignment="1">
      <alignment horizontal="left" wrapText="1"/>
    </xf>
    <xf numFmtId="3" fontId="5" fillId="2" borderId="40" xfId="0" applyNumberFormat="1" applyFont="1" applyFill="1" applyBorder="1" applyAlignment="1">
      <alignment horizontal="right" vertical="center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3" fontId="5" fillId="0" borderId="3" xfId="0" applyNumberFormat="1" applyFont="1" applyFill="1" applyBorder="1" applyAlignment="1">
      <alignment horizontal="right"/>
    </xf>
    <xf numFmtId="0" fontId="10" fillId="0" borderId="6" xfId="0" quotePrefix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3" fontId="2" fillId="0" borderId="3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 applyProtection="1">
      <alignment vertical="center" wrapText="1"/>
    </xf>
    <xf numFmtId="0" fontId="9" fillId="0" borderId="2" xfId="0" quotePrefix="1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0" fontId="9" fillId="0" borderId="2" xfId="0" quotePrefix="1" applyFont="1" applyFill="1" applyBorder="1" applyAlignment="1">
      <alignment horizontal="left" wrapText="1"/>
    </xf>
    <xf numFmtId="0" fontId="10" fillId="7" borderId="2" xfId="0" quotePrefix="1" applyFont="1" applyFill="1" applyBorder="1" applyAlignment="1">
      <alignment horizontal="left" wrapText="1"/>
    </xf>
    <xf numFmtId="0" fontId="18" fillId="7" borderId="2" xfId="0" quotePrefix="1" applyFont="1" applyFill="1" applyBorder="1" applyAlignment="1">
      <alignment horizontal="left" vertical="top"/>
    </xf>
    <xf numFmtId="0" fontId="10" fillId="7" borderId="2" xfId="0" applyNumberFormat="1" applyFont="1" applyFill="1" applyBorder="1" applyAlignment="1" applyProtection="1">
      <alignment horizontal="left" wrapText="1"/>
    </xf>
    <xf numFmtId="0" fontId="10" fillId="8" borderId="6" xfId="0" applyNumberFormat="1" applyFont="1" applyFill="1" applyBorder="1" applyAlignment="1" applyProtection="1">
      <alignment horizontal="left" vertical="center" wrapText="1"/>
    </xf>
    <xf numFmtId="3" fontId="5" fillId="8" borderId="2" xfId="0" applyNumberFormat="1" applyFont="1" applyFill="1" applyBorder="1" applyAlignment="1">
      <alignment horizontal="right"/>
    </xf>
    <xf numFmtId="3" fontId="5" fillId="8" borderId="7" xfId="0" applyNumberFormat="1" applyFont="1" applyFill="1" applyBorder="1" applyAlignment="1">
      <alignment horizontal="right"/>
    </xf>
    <xf numFmtId="0" fontId="10" fillId="6" borderId="6" xfId="0" applyNumberFormat="1" applyFont="1" applyFill="1" applyBorder="1" applyAlignment="1" applyProtection="1">
      <alignment horizontal="left" vertical="center" wrapText="1"/>
    </xf>
    <xf numFmtId="3" fontId="5" fillId="6" borderId="2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0" fontId="12" fillId="0" borderId="0" xfId="0" applyFont="1" applyAlignment="1">
      <alignment vertical="center" wrapText="1"/>
    </xf>
    <xf numFmtId="0" fontId="0" fillId="0" borderId="2" xfId="0" applyBorder="1"/>
    <xf numFmtId="0" fontId="0" fillId="0" borderId="23" xfId="0" applyBorder="1"/>
    <xf numFmtId="0" fontId="0" fillId="0" borderId="40" xfId="0" applyBorder="1"/>
    <xf numFmtId="0" fontId="0" fillId="0" borderId="6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23" xfId="0" applyBorder="1" applyAlignment="1"/>
    <xf numFmtId="0" fontId="0" fillId="0" borderId="39" xfId="0" applyBorder="1" applyAlignment="1"/>
    <xf numFmtId="0" fontId="21" fillId="6" borderId="21" xfId="0" applyFont="1" applyFill="1" applyBorder="1"/>
    <xf numFmtId="0" fontId="21" fillId="6" borderId="4" xfId="0" applyFont="1" applyFill="1" applyBorder="1" applyAlignment="1"/>
    <xf numFmtId="0" fontId="21" fillId="6" borderId="10" xfId="0" applyFont="1" applyFill="1" applyBorder="1" applyAlignment="1"/>
    <xf numFmtId="0" fontId="0" fillId="0" borderId="40" xfId="0" applyBorder="1" applyAlignment="1"/>
    <xf numFmtId="0" fontId="21" fillId="6" borderId="41" xfId="0" applyFont="1" applyFill="1" applyBorder="1"/>
    <xf numFmtId="0" fontId="21" fillId="6" borderId="7" xfId="0" applyFont="1" applyFill="1" applyBorder="1"/>
    <xf numFmtId="0" fontId="21" fillId="6" borderId="42" xfId="0" applyFont="1" applyFill="1" applyBorder="1"/>
    <xf numFmtId="0" fontId="0" fillId="0" borderId="43" xfId="0" applyBorder="1"/>
    <xf numFmtId="0" fontId="21" fillId="6" borderId="26" xfId="0" applyFont="1" applyFill="1" applyBorder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3" borderId="27" xfId="0" applyNumberFormat="1" applyFont="1" applyFill="1" applyBorder="1" applyAlignment="1" applyProtection="1">
      <alignment horizontal="left" vertical="center" wrapText="1"/>
    </xf>
    <xf numFmtId="0" fontId="8" fillId="3" borderId="28" xfId="0" applyNumberFormat="1" applyFont="1" applyFill="1" applyBorder="1" applyAlignment="1" applyProtection="1">
      <alignment vertical="center" wrapText="1"/>
    </xf>
    <xf numFmtId="0" fontId="8" fillId="3" borderId="36" xfId="0" applyNumberFormat="1" applyFont="1" applyFill="1" applyBorder="1" applyAlignment="1" applyProtection="1">
      <alignment vertical="center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12" xfId="0" applyNumberFormat="1" applyFont="1" applyFill="1" applyBorder="1" applyAlignment="1" applyProtection="1">
      <alignment vertical="center"/>
    </xf>
    <xf numFmtId="0" fontId="10" fillId="0" borderId="11" xfId="0" quotePrefix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10" fillId="0" borderId="11" xfId="0" quotePrefix="1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35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5" fillId="0" borderId="17" xfId="0" quotePrefix="1" applyFont="1" applyBorder="1" applyAlignment="1">
      <alignment horizontal="center" wrapText="1"/>
    </xf>
    <xf numFmtId="0" fontId="5" fillId="0" borderId="35" xfId="0" quotePrefix="1" applyFont="1" applyBorder="1" applyAlignment="1">
      <alignment horizontal="center" wrapText="1"/>
    </xf>
    <xf numFmtId="0" fontId="5" fillId="0" borderId="37" xfId="0" quotePrefix="1" applyFont="1" applyBorder="1" applyAlignment="1">
      <alignment horizontal="center" wrapText="1"/>
    </xf>
    <xf numFmtId="0" fontId="5" fillId="3" borderId="17" xfId="0" applyNumberFormat="1" applyFont="1" applyFill="1" applyBorder="1" applyAlignment="1" applyProtection="1">
      <alignment horizontal="left" vertical="center" wrapText="1"/>
    </xf>
    <xf numFmtId="0" fontId="5" fillId="3" borderId="35" xfId="0" applyNumberFormat="1" applyFont="1" applyFill="1" applyBorder="1" applyAlignment="1" applyProtection="1">
      <alignment horizontal="left" vertical="center" wrapText="1"/>
    </xf>
    <xf numFmtId="0" fontId="5" fillId="3" borderId="37" xfId="0" applyNumberFormat="1" applyFont="1" applyFill="1" applyBorder="1" applyAlignment="1" applyProtection="1">
      <alignment horizontal="left" vertical="center" wrapText="1"/>
    </xf>
    <xf numFmtId="0" fontId="10" fillId="0" borderId="11" xfId="0" quotePrefix="1" applyFont="1" applyBorder="1" applyAlignment="1">
      <alignment horizontal="left" vertical="center"/>
    </xf>
    <xf numFmtId="0" fontId="10" fillId="3" borderId="13" xfId="0" quotePrefix="1" applyNumberFormat="1" applyFont="1" applyFill="1" applyBorder="1" applyAlignment="1" applyProtection="1">
      <alignment horizontal="left" vertical="center" wrapText="1"/>
    </xf>
    <xf numFmtId="0" fontId="8" fillId="3" borderId="14" xfId="0" applyNumberFormat="1" applyFont="1" applyFill="1" applyBorder="1" applyAlignment="1" applyProtection="1">
      <alignment vertical="center" wrapText="1"/>
    </xf>
    <xf numFmtId="0" fontId="8" fillId="3" borderId="15" xfId="0" applyNumberFormat="1" applyFont="1" applyFill="1" applyBorder="1" applyAlignment="1" applyProtection="1">
      <alignment vertical="center" wrapText="1"/>
    </xf>
    <xf numFmtId="0" fontId="5" fillId="4" borderId="4" xfId="0" applyNumberFormat="1" applyFont="1" applyFill="1" applyBorder="1" applyAlignment="1" applyProtection="1">
      <alignment horizontal="left" vertical="center" wrapText="1"/>
    </xf>
    <xf numFmtId="0" fontId="5" fillId="4" borderId="10" xfId="0" applyNumberFormat="1" applyFont="1" applyFill="1" applyBorder="1" applyAlignment="1" applyProtection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0" fontId="5" fillId="3" borderId="13" xfId="0" applyNumberFormat="1" applyFont="1" applyFill="1" applyBorder="1" applyAlignment="1" applyProtection="1">
      <alignment horizontal="left" vertical="center" wrapText="1"/>
    </xf>
    <xf numFmtId="0" fontId="5" fillId="3" borderId="14" xfId="0" applyNumberFormat="1" applyFont="1" applyFill="1" applyBorder="1" applyAlignment="1" applyProtection="1">
      <alignment horizontal="left" vertical="center" wrapText="1"/>
    </xf>
    <xf numFmtId="0" fontId="5" fillId="3" borderId="15" xfId="0" applyNumberFormat="1" applyFont="1" applyFill="1" applyBorder="1" applyAlignment="1" applyProtection="1">
      <alignment horizontal="left" vertical="center" wrapText="1"/>
    </xf>
    <xf numFmtId="0" fontId="10" fillId="0" borderId="27" xfId="0" applyNumberFormat="1" applyFont="1" applyFill="1" applyBorder="1" applyAlignment="1" applyProtection="1">
      <alignment horizontal="left" vertical="center" wrapText="1"/>
    </xf>
    <xf numFmtId="0" fontId="10" fillId="0" borderId="28" xfId="0" applyNumberFormat="1" applyFont="1" applyFill="1" applyBorder="1" applyAlignment="1" applyProtection="1">
      <alignment horizontal="left" vertical="center" wrapText="1"/>
    </xf>
    <xf numFmtId="0" fontId="10" fillId="0" borderId="36" xfId="0" applyNumberFormat="1" applyFont="1" applyFill="1" applyBorder="1" applyAlignment="1" applyProtection="1">
      <alignment horizontal="left" vertical="center" wrapText="1"/>
    </xf>
    <xf numFmtId="0" fontId="10" fillId="3" borderId="30" xfId="0" quotePrefix="1" applyNumberFormat="1" applyFont="1" applyFill="1" applyBorder="1" applyAlignment="1" applyProtection="1">
      <alignment horizontal="left" vertical="center" wrapText="1"/>
    </xf>
    <xf numFmtId="0" fontId="8" fillId="3" borderId="31" xfId="0" applyNumberFormat="1" applyFont="1" applyFill="1" applyBorder="1" applyAlignment="1" applyProtection="1">
      <alignment vertical="center" wrapText="1"/>
    </xf>
    <xf numFmtId="0" fontId="8" fillId="3" borderId="32" xfId="0" applyNumberFormat="1" applyFont="1" applyFill="1" applyBorder="1" applyAlignment="1" applyProtection="1">
      <alignment vertical="center" wrapText="1"/>
    </xf>
    <xf numFmtId="0" fontId="5" fillId="4" borderId="27" xfId="0" applyNumberFormat="1" applyFont="1" applyFill="1" applyBorder="1" applyAlignment="1" applyProtection="1">
      <alignment horizontal="left" vertical="center" wrapText="1"/>
    </xf>
    <xf numFmtId="0" fontId="5" fillId="4" borderId="28" xfId="0" applyNumberFormat="1" applyFont="1" applyFill="1" applyBorder="1" applyAlignment="1" applyProtection="1">
      <alignment horizontal="left" vertical="center" wrapText="1"/>
    </xf>
    <xf numFmtId="0" fontId="5" fillId="4" borderId="36" xfId="0" applyNumberFormat="1" applyFont="1" applyFill="1" applyBorder="1" applyAlignment="1" applyProtection="1">
      <alignment horizontal="left" vertical="center" wrapText="1"/>
    </xf>
    <xf numFmtId="0" fontId="10" fillId="3" borderId="14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6" borderId="4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16" fillId="6" borderId="8" xfId="0" applyFont="1" applyFill="1" applyBorder="1" applyAlignment="1">
      <alignment horizontal="left"/>
    </xf>
    <xf numFmtId="0" fontId="16" fillId="6" borderId="23" xfId="0" applyFont="1" applyFill="1" applyBorder="1" applyAlignment="1">
      <alignment horizontal="left"/>
    </xf>
    <xf numFmtId="0" fontId="12" fillId="0" borderId="0" xfId="0" applyFont="1" applyAlignment="1">
      <alignment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5" borderId="11" xfId="0" applyNumberFormat="1" applyFont="1" applyFill="1" applyBorder="1" applyAlignment="1" applyProtection="1">
      <alignment horizontal="left" vertical="center" wrapTex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5" fillId="5" borderId="3" xfId="0" applyNumberFormat="1" applyFont="1" applyFill="1" applyBorder="1" applyAlignment="1" applyProtection="1">
      <alignment horizontal="left" vertical="center" wrapText="1"/>
    </xf>
    <xf numFmtId="0" fontId="15" fillId="2" borderId="11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 indent="1"/>
    </xf>
    <xf numFmtId="0" fontId="2" fillId="2" borderId="1" xfId="0" applyNumberFormat="1" applyFont="1" applyFill="1" applyBorder="1" applyAlignment="1" applyProtection="1">
      <alignment horizontal="left" vertical="center" wrapText="1" indent="1"/>
    </xf>
    <xf numFmtId="0" fontId="2" fillId="2" borderId="3" xfId="0" applyNumberFormat="1" applyFont="1" applyFill="1" applyBorder="1" applyAlignment="1" applyProtection="1">
      <alignment horizontal="left" vertical="center" wrapText="1" indent="1"/>
    </xf>
    <xf numFmtId="0" fontId="2" fillId="2" borderId="13" xfId="0" applyNumberFormat="1" applyFont="1" applyFill="1" applyBorder="1" applyAlignment="1" applyProtection="1">
      <alignment horizontal="left" vertical="center" wrapText="1" indent="1"/>
    </xf>
    <xf numFmtId="0" fontId="2" fillId="2" borderId="14" xfId="0" applyNumberFormat="1" applyFont="1" applyFill="1" applyBorder="1" applyAlignment="1" applyProtection="1">
      <alignment horizontal="left" vertical="center" wrapText="1" indent="1"/>
    </xf>
    <xf numFmtId="0" fontId="2" fillId="2" borderId="24" xfId="0" applyNumberFormat="1" applyFont="1" applyFill="1" applyBorder="1" applyAlignment="1" applyProtection="1">
      <alignment horizontal="left" vertical="center" wrapText="1" indent="1"/>
    </xf>
    <xf numFmtId="0" fontId="5" fillId="5" borderId="27" xfId="0" applyNumberFormat="1" applyFont="1" applyFill="1" applyBorder="1" applyAlignment="1" applyProtection="1">
      <alignment horizontal="left" vertical="center" wrapText="1"/>
    </xf>
    <xf numFmtId="0" fontId="5" fillId="5" borderId="28" xfId="0" applyNumberFormat="1" applyFont="1" applyFill="1" applyBorder="1" applyAlignment="1" applyProtection="1">
      <alignment horizontal="left" vertical="center" wrapText="1"/>
    </xf>
    <xf numFmtId="0" fontId="5" fillId="5" borderId="29" xfId="0" applyNumberFormat="1" applyFont="1" applyFill="1" applyBorder="1" applyAlignment="1" applyProtection="1">
      <alignment horizontal="left" vertical="center" wrapText="1"/>
    </xf>
    <xf numFmtId="0" fontId="15" fillId="3" borderId="11" xfId="0" applyNumberFormat="1" applyFont="1" applyFill="1" applyBorder="1" applyAlignment="1" applyProtection="1">
      <alignment horizontal="left" vertical="center" wrapText="1"/>
    </xf>
    <xf numFmtId="0" fontId="15" fillId="3" borderId="1" xfId="0" applyNumberFormat="1" applyFont="1" applyFill="1" applyBorder="1" applyAlignment="1" applyProtection="1">
      <alignment horizontal="left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0" fontId="5" fillId="4" borderId="11" xfId="0" applyNumberFormat="1" applyFont="1" applyFill="1" applyBorder="1" applyAlignment="1" applyProtection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5" fillId="4" borderId="3" xfId="0" applyNumberFormat="1" applyFont="1" applyFill="1" applyBorder="1" applyAlignment="1" applyProtection="1">
      <alignment horizontal="left" vertical="center" wrapText="1"/>
    </xf>
    <xf numFmtId="0" fontId="5" fillId="6" borderId="4" xfId="0" applyNumberFormat="1" applyFont="1" applyFill="1" applyBorder="1" applyAlignment="1" applyProtection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5" fillId="6" borderId="1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3" xfId="0" applyNumberFormat="1" applyFont="1" applyFill="1" applyBorder="1" applyAlignment="1" applyProtection="1">
      <alignment horizontal="center" vertical="center" wrapText="1"/>
    </xf>
    <xf numFmtId="0" fontId="5" fillId="8" borderId="11" xfId="0" applyNumberFormat="1" applyFont="1" applyFill="1" applyBorder="1" applyAlignment="1" applyProtection="1">
      <alignment horizontal="center" vertical="center" wrapText="1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5" fillId="8" borderId="3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left" vertical="top" wrapText="1"/>
    </xf>
    <xf numFmtId="0" fontId="15" fillId="3" borderId="3" xfId="0" applyNumberFormat="1" applyFont="1" applyFill="1" applyBorder="1" applyAlignment="1" applyProtection="1">
      <alignment horizontal="left" vertical="top" wrapText="1"/>
    </xf>
    <xf numFmtId="4" fontId="0" fillId="0" borderId="0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opLeftCell="A19" zoomScale="80" zoomScaleNormal="80" workbookViewId="0">
      <selection activeCell="L18" sqref="L18"/>
    </sheetView>
  </sheetViews>
  <sheetFormatPr defaultRowHeight="15" x14ac:dyDescent="0.25"/>
  <cols>
    <col min="6" max="6" width="21.5703125" customWidth="1"/>
    <col min="7" max="9" width="15.7109375" customWidth="1"/>
    <col min="11" max="11" width="12.7109375" bestFit="1" customWidth="1"/>
  </cols>
  <sheetData>
    <row r="1" spans="2:12" ht="42" customHeight="1" x14ac:dyDescent="0.25">
      <c r="B1" s="198" t="s">
        <v>117</v>
      </c>
      <c r="C1" s="198"/>
      <c r="D1" s="198"/>
      <c r="E1" s="198"/>
      <c r="F1" s="198"/>
      <c r="G1" s="198"/>
      <c r="H1" s="198"/>
      <c r="I1" s="198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.75" x14ac:dyDescent="0.25">
      <c r="B3" s="198" t="s">
        <v>25</v>
      </c>
      <c r="C3" s="198"/>
      <c r="D3" s="198"/>
      <c r="E3" s="198"/>
      <c r="F3" s="198"/>
      <c r="G3" s="198"/>
      <c r="H3" s="199"/>
      <c r="I3" s="199"/>
      <c r="K3" s="33"/>
    </row>
    <row r="4" spans="2:12" ht="18" x14ac:dyDescent="0.25">
      <c r="B4" s="2"/>
      <c r="C4" s="2"/>
      <c r="D4" s="2"/>
      <c r="E4" s="2"/>
      <c r="F4" s="2"/>
      <c r="G4" s="2"/>
      <c r="H4" s="3"/>
      <c r="I4" s="3"/>
    </row>
    <row r="5" spans="2:12" ht="18" customHeight="1" x14ac:dyDescent="0.25">
      <c r="B5" s="198" t="s">
        <v>33</v>
      </c>
      <c r="C5" s="210"/>
      <c r="D5" s="210"/>
      <c r="E5" s="210"/>
      <c r="F5" s="210"/>
      <c r="G5" s="210"/>
      <c r="H5" s="210"/>
      <c r="I5" s="210"/>
    </row>
    <row r="6" spans="2:12" ht="9.75" customHeight="1" thickBot="1" x14ac:dyDescent="0.3">
      <c r="B6" s="25"/>
      <c r="C6" s="26"/>
      <c r="D6" s="26"/>
      <c r="E6" s="26"/>
      <c r="F6" s="26"/>
      <c r="G6" s="26"/>
      <c r="H6" s="26"/>
      <c r="I6" s="32"/>
      <c r="K6" s="33"/>
    </row>
    <row r="7" spans="2:12" ht="35.25" customHeight="1" thickBot="1" x14ac:dyDescent="0.3">
      <c r="B7" s="211" t="s">
        <v>43</v>
      </c>
      <c r="C7" s="212"/>
      <c r="D7" s="212"/>
      <c r="E7" s="212"/>
      <c r="F7" s="213"/>
      <c r="G7" s="124" t="s">
        <v>118</v>
      </c>
      <c r="H7" s="70" t="s">
        <v>88</v>
      </c>
      <c r="I7" s="71" t="s">
        <v>119</v>
      </c>
      <c r="L7" s="122"/>
    </row>
    <row r="8" spans="2:12" ht="15.75" thickBot="1" x14ac:dyDescent="0.3">
      <c r="B8" s="214">
        <v>1</v>
      </c>
      <c r="C8" s="215"/>
      <c r="D8" s="215"/>
      <c r="E8" s="215"/>
      <c r="F8" s="216"/>
      <c r="G8" s="73">
        <v>2</v>
      </c>
      <c r="H8" s="73">
        <v>3</v>
      </c>
      <c r="I8" s="72">
        <v>4</v>
      </c>
    </row>
    <row r="9" spans="2:12" x14ac:dyDescent="0.25">
      <c r="B9" s="200" t="s">
        <v>0</v>
      </c>
      <c r="C9" s="201"/>
      <c r="D9" s="201"/>
      <c r="E9" s="201"/>
      <c r="F9" s="202"/>
      <c r="G9" s="74">
        <f>G10+G11</f>
        <v>2334420</v>
      </c>
      <c r="H9" s="74">
        <f>H10+H11</f>
        <v>26120</v>
      </c>
      <c r="I9" s="74">
        <f>G9+H9</f>
        <v>2360540</v>
      </c>
      <c r="K9" s="33"/>
      <c r="L9" s="97"/>
    </row>
    <row r="10" spans="2:12" x14ac:dyDescent="0.25">
      <c r="B10" s="203" t="s">
        <v>94</v>
      </c>
      <c r="C10" s="204"/>
      <c r="D10" s="204"/>
      <c r="E10" s="204"/>
      <c r="F10" s="205"/>
      <c r="G10" s="75">
        <v>2334420</v>
      </c>
      <c r="H10" s="75">
        <v>26120</v>
      </c>
      <c r="I10" s="74">
        <f t="shared" ref="I10:I14" si="0">G10+H10</f>
        <v>2360540</v>
      </c>
    </row>
    <row r="11" spans="2:12" x14ac:dyDescent="0.25">
      <c r="B11" s="206" t="s">
        <v>95</v>
      </c>
      <c r="C11" s="207"/>
      <c r="D11" s="207"/>
      <c r="E11" s="207"/>
      <c r="F11" s="205"/>
      <c r="G11" s="75">
        <v>0</v>
      </c>
      <c r="H11" s="75">
        <v>0</v>
      </c>
      <c r="I11" s="74">
        <f t="shared" si="0"/>
        <v>0</v>
      </c>
    </row>
    <row r="12" spans="2:12" x14ac:dyDescent="0.25">
      <c r="B12" s="34" t="s">
        <v>1</v>
      </c>
      <c r="C12" s="27"/>
      <c r="D12" s="27"/>
      <c r="E12" s="27"/>
      <c r="F12" s="35"/>
      <c r="G12" s="76">
        <f>G13+G14</f>
        <v>2340570</v>
      </c>
      <c r="H12" s="76">
        <f>H13+H14</f>
        <v>46980</v>
      </c>
      <c r="I12" s="74">
        <f t="shared" si="0"/>
        <v>2387550</v>
      </c>
      <c r="K12" s="97"/>
    </row>
    <row r="13" spans="2:12" x14ac:dyDescent="0.25">
      <c r="B13" s="208" t="s">
        <v>96</v>
      </c>
      <c r="C13" s="204"/>
      <c r="D13" s="204"/>
      <c r="E13" s="204"/>
      <c r="F13" s="209"/>
      <c r="G13" s="75">
        <v>2247430</v>
      </c>
      <c r="H13" s="75">
        <v>20870</v>
      </c>
      <c r="I13" s="74">
        <f t="shared" si="0"/>
        <v>2268300</v>
      </c>
    </row>
    <row r="14" spans="2:12" x14ac:dyDescent="0.25">
      <c r="B14" s="220" t="s">
        <v>97</v>
      </c>
      <c r="C14" s="207"/>
      <c r="D14" s="207"/>
      <c r="E14" s="207"/>
      <c r="F14" s="205"/>
      <c r="G14" s="77">
        <v>93140</v>
      </c>
      <c r="H14" s="77">
        <v>26110</v>
      </c>
      <c r="I14" s="74">
        <f t="shared" si="0"/>
        <v>119250</v>
      </c>
      <c r="K14" s="33"/>
    </row>
    <row r="15" spans="2:12" ht="15.75" thickBot="1" x14ac:dyDescent="0.3">
      <c r="B15" s="221" t="s">
        <v>2</v>
      </c>
      <c r="C15" s="222"/>
      <c r="D15" s="222"/>
      <c r="E15" s="222"/>
      <c r="F15" s="223"/>
      <c r="G15" s="78">
        <f>G9-G12</f>
        <v>-6150</v>
      </c>
      <c r="H15" s="78">
        <f>H9-H12</f>
        <v>-20860</v>
      </c>
      <c r="I15" s="78">
        <f>I9-I12</f>
        <v>-27010</v>
      </c>
    </row>
    <row r="16" spans="2:12" ht="18" x14ac:dyDescent="0.25">
      <c r="B16" s="2"/>
      <c r="C16" s="4"/>
      <c r="D16" s="4"/>
      <c r="E16" s="4"/>
      <c r="F16" s="4"/>
      <c r="G16" s="1"/>
      <c r="H16" s="1"/>
      <c r="I16" s="1"/>
    </row>
    <row r="17" spans="1:13" ht="18" customHeight="1" x14ac:dyDescent="0.25">
      <c r="B17" s="198" t="s">
        <v>34</v>
      </c>
      <c r="C17" s="210"/>
      <c r="D17" s="210"/>
      <c r="E17" s="210"/>
      <c r="F17" s="210"/>
      <c r="G17" s="210"/>
      <c r="H17" s="210"/>
      <c r="I17" s="210"/>
    </row>
    <row r="18" spans="1:13" ht="8.25" customHeight="1" thickBot="1" x14ac:dyDescent="0.3">
      <c r="B18" s="125"/>
      <c r="C18" s="26"/>
      <c r="D18" s="26"/>
      <c r="E18" s="26"/>
      <c r="F18" s="26"/>
      <c r="G18" s="26"/>
      <c r="H18" s="26"/>
      <c r="I18" s="26"/>
    </row>
    <row r="19" spans="1:13" ht="30.75" thickBot="1" x14ac:dyDescent="0.3">
      <c r="B19" s="211" t="s">
        <v>43</v>
      </c>
      <c r="C19" s="212"/>
      <c r="D19" s="212"/>
      <c r="E19" s="212"/>
      <c r="F19" s="213"/>
      <c r="G19" s="124" t="s">
        <v>118</v>
      </c>
      <c r="H19" s="70" t="s">
        <v>88</v>
      </c>
      <c r="I19" s="71" t="s">
        <v>119</v>
      </c>
    </row>
    <row r="20" spans="1:13" ht="15.75" thickBot="1" x14ac:dyDescent="0.3">
      <c r="B20" s="214">
        <v>1</v>
      </c>
      <c r="C20" s="215"/>
      <c r="D20" s="215"/>
      <c r="E20" s="215"/>
      <c r="F20" s="216"/>
      <c r="G20" s="73">
        <v>2</v>
      </c>
      <c r="H20" s="73">
        <v>3</v>
      </c>
      <c r="I20" s="72">
        <v>4</v>
      </c>
    </row>
    <row r="21" spans="1:13" ht="15.75" customHeight="1" x14ac:dyDescent="0.25">
      <c r="B21" s="230" t="s">
        <v>98</v>
      </c>
      <c r="C21" s="231"/>
      <c r="D21" s="231"/>
      <c r="E21" s="231"/>
      <c r="F21" s="232"/>
      <c r="G21" s="79">
        <v>0</v>
      </c>
      <c r="H21" s="79">
        <v>0</v>
      </c>
      <c r="I21" s="79">
        <v>0</v>
      </c>
    </row>
    <row r="22" spans="1:13" x14ac:dyDescent="0.25">
      <c r="B22" s="203" t="s">
        <v>99</v>
      </c>
      <c r="C22" s="204"/>
      <c r="D22" s="204"/>
      <c r="E22" s="204"/>
      <c r="F22" s="209"/>
      <c r="G22" s="77">
        <v>0</v>
      </c>
      <c r="H22" s="77">
        <v>0</v>
      </c>
      <c r="I22" s="77">
        <v>0</v>
      </c>
    </row>
    <row r="23" spans="1:13" x14ac:dyDescent="0.25">
      <c r="B23" s="233" t="s">
        <v>4</v>
      </c>
      <c r="C23" s="234"/>
      <c r="D23" s="234"/>
      <c r="E23" s="234"/>
      <c r="F23" s="235"/>
      <c r="G23" s="119">
        <v>0</v>
      </c>
      <c r="H23" s="119">
        <v>0</v>
      </c>
      <c r="I23" s="119">
        <v>0</v>
      </c>
    </row>
    <row r="24" spans="1:13" ht="15.75" thickBot="1" x14ac:dyDescent="0.3">
      <c r="A24" s="120"/>
      <c r="B24" s="239" t="s">
        <v>100</v>
      </c>
      <c r="C24" s="239"/>
      <c r="D24" s="239"/>
      <c r="E24" s="239"/>
      <c r="F24" s="239"/>
      <c r="G24" s="121">
        <f>G15</f>
        <v>-6150</v>
      </c>
      <c r="H24" s="121">
        <v>0</v>
      </c>
      <c r="I24" s="121">
        <v>0</v>
      </c>
      <c r="K24" s="122"/>
      <c r="L24" s="122"/>
    </row>
    <row r="25" spans="1:13" ht="18" x14ac:dyDescent="0.25">
      <c r="B25" s="20"/>
      <c r="C25" s="21"/>
      <c r="D25" s="21"/>
      <c r="E25" s="21"/>
      <c r="F25" s="21"/>
      <c r="G25" s="22"/>
      <c r="H25" s="22"/>
      <c r="I25" s="22"/>
    </row>
    <row r="26" spans="1:13" ht="18" customHeight="1" x14ac:dyDescent="0.25">
      <c r="B26" s="198" t="s">
        <v>102</v>
      </c>
      <c r="C26" s="210"/>
      <c r="D26" s="210"/>
      <c r="E26" s="210"/>
      <c r="F26" s="210"/>
      <c r="G26" s="210"/>
      <c r="H26" s="210"/>
      <c r="I26" s="210"/>
    </row>
    <row r="27" spans="1:13" ht="6.75" customHeight="1" thickBot="1" x14ac:dyDescent="0.3">
      <c r="B27" s="25"/>
      <c r="C27" s="26"/>
      <c r="D27" s="26"/>
      <c r="E27" s="26"/>
      <c r="F27" s="26"/>
      <c r="G27" s="26"/>
      <c r="H27" s="26"/>
      <c r="I27" s="26"/>
    </row>
    <row r="28" spans="1:13" ht="30.75" thickBot="1" x14ac:dyDescent="0.3">
      <c r="B28" s="211" t="s">
        <v>43</v>
      </c>
      <c r="C28" s="212"/>
      <c r="D28" s="212"/>
      <c r="E28" s="212"/>
      <c r="F28" s="213"/>
      <c r="G28" s="124" t="s">
        <v>118</v>
      </c>
      <c r="H28" s="70" t="s">
        <v>88</v>
      </c>
      <c r="I28" s="71" t="s">
        <v>119</v>
      </c>
    </row>
    <row r="29" spans="1:13" ht="15.75" customHeight="1" thickBot="1" x14ac:dyDescent="0.3">
      <c r="B29" s="214">
        <v>1</v>
      </c>
      <c r="C29" s="215"/>
      <c r="D29" s="215"/>
      <c r="E29" s="215"/>
      <c r="F29" s="216"/>
      <c r="G29" s="73">
        <v>2</v>
      </c>
      <c r="H29" s="73">
        <v>3</v>
      </c>
      <c r="I29" s="72">
        <v>4</v>
      </c>
    </row>
    <row r="30" spans="1:13" ht="30" customHeight="1" x14ac:dyDescent="0.25">
      <c r="B30" s="236" t="s">
        <v>107</v>
      </c>
      <c r="C30" s="237"/>
      <c r="D30" s="237"/>
      <c r="E30" s="237"/>
      <c r="F30" s="238"/>
      <c r="G30" s="80">
        <v>6150</v>
      </c>
      <c r="H30" s="80">
        <v>20860</v>
      </c>
      <c r="I30" s="81">
        <f>G30+H30</f>
        <v>27010</v>
      </c>
      <c r="M30" s="97"/>
    </row>
    <row r="31" spans="1:13" ht="30" customHeight="1" thickBot="1" x14ac:dyDescent="0.3">
      <c r="B31" s="227" t="s">
        <v>104</v>
      </c>
      <c r="C31" s="228"/>
      <c r="D31" s="228"/>
      <c r="E31" s="228"/>
      <c r="F31" s="229"/>
      <c r="G31" s="82">
        <v>0</v>
      </c>
      <c r="H31" s="82">
        <v>0</v>
      </c>
      <c r="I31" s="78">
        <v>0</v>
      </c>
    </row>
    <row r="32" spans="1:13" ht="39.950000000000003" customHeight="1" thickBot="1" x14ac:dyDescent="0.3">
      <c r="B32" s="217" t="s">
        <v>105</v>
      </c>
      <c r="C32" s="218"/>
      <c r="D32" s="218"/>
      <c r="E32" s="218"/>
      <c r="F32" s="219"/>
      <c r="G32" s="126">
        <v>0</v>
      </c>
      <c r="H32" s="128">
        <v>0</v>
      </c>
      <c r="I32" s="127">
        <v>0</v>
      </c>
    </row>
    <row r="34" spans="2:11" ht="15.75" x14ac:dyDescent="0.25">
      <c r="B34" s="240" t="s">
        <v>101</v>
      </c>
      <c r="C34" s="240"/>
      <c r="D34" s="240"/>
      <c r="E34" s="240"/>
      <c r="F34" s="240"/>
      <c r="G34" s="240"/>
      <c r="H34" s="240"/>
      <c r="I34" s="240"/>
      <c r="K34" s="122"/>
    </row>
    <row r="35" spans="2:11" ht="11.25" customHeight="1" thickBot="1" x14ac:dyDescent="0.3">
      <c r="B35" s="15"/>
      <c r="C35" s="16"/>
      <c r="D35" s="16"/>
      <c r="E35" s="123"/>
      <c r="F35" s="16"/>
      <c r="G35" s="17"/>
      <c r="H35" s="17"/>
      <c r="I35" s="17"/>
    </row>
    <row r="36" spans="2:11" ht="30.75" customHeight="1" thickBot="1" x14ac:dyDescent="0.3">
      <c r="B36" s="211" t="s">
        <v>43</v>
      </c>
      <c r="C36" s="212"/>
      <c r="D36" s="212"/>
      <c r="E36" s="212"/>
      <c r="F36" s="213"/>
      <c r="G36" s="124" t="s">
        <v>118</v>
      </c>
      <c r="H36" s="70" t="s">
        <v>88</v>
      </c>
      <c r="I36" s="71" t="s">
        <v>119</v>
      </c>
    </row>
    <row r="37" spans="2:11" ht="15.75" customHeight="1" thickBot="1" x14ac:dyDescent="0.3">
      <c r="B37" s="214">
        <v>1</v>
      </c>
      <c r="C37" s="215"/>
      <c r="D37" s="215"/>
      <c r="E37" s="215"/>
      <c r="F37" s="216"/>
      <c r="G37" s="73">
        <v>2</v>
      </c>
      <c r="H37" s="73">
        <v>3</v>
      </c>
      <c r="I37" s="72">
        <v>4</v>
      </c>
    </row>
    <row r="38" spans="2:11" ht="30" customHeight="1" x14ac:dyDescent="0.25">
      <c r="B38" s="224" t="s">
        <v>103</v>
      </c>
      <c r="C38" s="225"/>
      <c r="D38" s="225"/>
      <c r="E38" s="225"/>
      <c r="F38" s="226"/>
      <c r="G38" s="80"/>
      <c r="H38" s="80"/>
      <c r="I38" s="81">
        <f>G38+H38</f>
        <v>0</v>
      </c>
    </row>
    <row r="39" spans="2:11" ht="30" customHeight="1" thickBot="1" x14ac:dyDescent="0.3">
      <c r="B39" s="227" t="s">
        <v>3</v>
      </c>
      <c r="C39" s="228"/>
      <c r="D39" s="228"/>
      <c r="E39" s="228"/>
      <c r="F39" s="229"/>
      <c r="G39" s="82"/>
      <c r="H39" s="82"/>
      <c r="I39" s="78">
        <f>G39+H39</f>
        <v>0</v>
      </c>
    </row>
    <row r="40" spans="2:11" ht="30" customHeight="1" thickBot="1" x14ac:dyDescent="0.3">
      <c r="B40" s="217" t="s">
        <v>106</v>
      </c>
      <c r="C40" s="218"/>
      <c r="D40" s="218"/>
      <c r="E40" s="218"/>
      <c r="F40" s="219"/>
      <c r="G40" s="126"/>
      <c r="H40" s="128"/>
      <c r="I40" s="78">
        <f>G40+H40</f>
        <v>0</v>
      </c>
    </row>
    <row r="41" spans="2:11" ht="30" customHeight="1" thickBot="1" x14ac:dyDescent="0.3">
      <c r="B41" s="217" t="s">
        <v>104</v>
      </c>
      <c r="C41" s="218"/>
      <c r="D41" s="218"/>
      <c r="E41" s="218"/>
      <c r="F41" s="219"/>
      <c r="G41" s="126">
        <v>0</v>
      </c>
      <c r="H41" s="128">
        <v>0</v>
      </c>
      <c r="I41" s="127">
        <v>0</v>
      </c>
    </row>
  </sheetData>
  <mergeCells count="31">
    <mergeCell ref="B38:F38"/>
    <mergeCell ref="B39:F39"/>
    <mergeCell ref="B40:F40"/>
    <mergeCell ref="B41:F41"/>
    <mergeCell ref="B19:F19"/>
    <mergeCell ref="B28:F28"/>
    <mergeCell ref="B20:F20"/>
    <mergeCell ref="B29:F29"/>
    <mergeCell ref="B21:F21"/>
    <mergeCell ref="B22:F22"/>
    <mergeCell ref="B23:F23"/>
    <mergeCell ref="B26:I26"/>
    <mergeCell ref="B30:F30"/>
    <mergeCell ref="B31:F31"/>
    <mergeCell ref="B24:F24"/>
    <mergeCell ref="B34:I34"/>
    <mergeCell ref="B32:F32"/>
    <mergeCell ref="B36:F36"/>
    <mergeCell ref="B37:F37"/>
    <mergeCell ref="B14:F14"/>
    <mergeCell ref="B15:F15"/>
    <mergeCell ref="B13:F13"/>
    <mergeCell ref="B5:I5"/>
    <mergeCell ref="B17:I17"/>
    <mergeCell ref="B7:F7"/>
    <mergeCell ref="B8:F8"/>
    <mergeCell ref="B1:I1"/>
    <mergeCell ref="B3:I3"/>
    <mergeCell ref="B9:F9"/>
    <mergeCell ref="B10:F10"/>
    <mergeCell ref="B11:F11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showGridLines="0" zoomScale="90" zoomScaleNormal="90" workbookViewId="0">
      <selection activeCell="B3" sqref="B3:G3"/>
    </sheetView>
  </sheetViews>
  <sheetFormatPr defaultRowHeight="15" x14ac:dyDescent="0.25"/>
  <cols>
    <col min="1" max="1" width="4.85546875" customWidth="1"/>
    <col min="2" max="2" width="7.42578125" bestFit="1" customWidth="1"/>
    <col min="3" max="3" width="8.42578125" bestFit="1" customWidth="1"/>
    <col min="4" max="4" width="40.42578125" bestFit="1" customWidth="1"/>
    <col min="5" max="7" width="14.42578125" customWidth="1"/>
    <col min="10" max="10" width="12.7109375" bestFit="1" customWidth="1"/>
    <col min="11" max="11" width="11.7109375" bestFit="1" customWidth="1"/>
  </cols>
  <sheetData>
    <row r="1" spans="2:11" ht="42" customHeight="1" x14ac:dyDescent="0.25">
      <c r="B1" s="198" t="str">
        <f>SAŽETAK!B1</f>
        <v xml:space="preserve">1. IZMJENE I DOPUNE FINANCIJSKOG PLANA GIMNAZIJE SESVETE
ZA 2026. </v>
      </c>
      <c r="C1" s="198"/>
      <c r="D1" s="198"/>
      <c r="E1" s="198"/>
      <c r="F1" s="198"/>
      <c r="G1" s="198"/>
    </row>
    <row r="2" spans="2:11" ht="18" customHeight="1" x14ac:dyDescent="0.25">
      <c r="B2" s="2"/>
      <c r="C2" s="2"/>
      <c r="D2" s="2"/>
      <c r="E2" s="2"/>
      <c r="F2" s="2"/>
      <c r="G2" s="2"/>
    </row>
    <row r="3" spans="2:11" ht="15.75" x14ac:dyDescent="0.25">
      <c r="B3" s="198" t="s">
        <v>25</v>
      </c>
      <c r="C3" s="198"/>
      <c r="D3" s="198"/>
      <c r="E3" s="198"/>
      <c r="F3" s="199"/>
      <c r="G3" s="199"/>
    </row>
    <row r="4" spans="2:11" ht="18" x14ac:dyDescent="0.25">
      <c r="B4" s="2"/>
      <c r="C4" s="2"/>
      <c r="D4" s="2"/>
      <c r="E4" s="2"/>
      <c r="F4" s="3"/>
      <c r="G4" s="3"/>
    </row>
    <row r="5" spans="2:11" ht="18" customHeight="1" x14ac:dyDescent="0.25">
      <c r="B5" s="198" t="s">
        <v>8</v>
      </c>
      <c r="C5" s="210"/>
      <c r="D5" s="210"/>
      <c r="E5" s="210"/>
      <c r="F5" s="210"/>
      <c r="G5" s="210"/>
    </row>
    <row r="6" spans="2:11" ht="18" x14ac:dyDescent="0.25">
      <c r="B6" s="2"/>
      <c r="C6" s="2"/>
      <c r="D6" s="2"/>
      <c r="E6" s="2"/>
      <c r="F6" s="3"/>
      <c r="G6" s="3"/>
    </row>
    <row r="7" spans="2:11" ht="15" customHeight="1" x14ac:dyDescent="0.25">
      <c r="B7" s="198" t="s">
        <v>121</v>
      </c>
      <c r="C7" s="252"/>
      <c r="D7" s="252"/>
      <c r="E7" s="252"/>
      <c r="F7" s="252"/>
      <c r="G7" s="252"/>
    </row>
    <row r="8" spans="2:11" ht="7.5" customHeight="1" thickBot="1" x14ac:dyDescent="0.3">
      <c r="B8" s="2"/>
      <c r="C8" s="2"/>
      <c r="D8" s="2"/>
      <c r="E8" s="2"/>
      <c r="F8" s="3"/>
      <c r="G8" s="3"/>
    </row>
    <row r="9" spans="2:11" ht="32.25" customHeight="1" x14ac:dyDescent="0.25">
      <c r="B9" s="36" t="s">
        <v>9</v>
      </c>
      <c r="C9" s="37" t="s">
        <v>10</v>
      </c>
      <c r="D9" s="37" t="s">
        <v>7</v>
      </c>
      <c r="E9" s="38" t="s">
        <v>118</v>
      </c>
      <c r="F9" s="38" t="s">
        <v>89</v>
      </c>
      <c r="G9" s="39" t="s">
        <v>119</v>
      </c>
    </row>
    <row r="10" spans="2:11" ht="15.75" customHeight="1" x14ac:dyDescent="0.25">
      <c r="B10" s="40">
        <v>6</v>
      </c>
      <c r="C10" s="8"/>
      <c r="D10" s="8" t="s">
        <v>12</v>
      </c>
      <c r="E10" s="29">
        <f>E11+E12+E13+E14+E15+E16</f>
        <v>2334420</v>
      </c>
      <c r="F10" s="29">
        <f>F11+F13+F14+F15+F16</f>
        <v>26120</v>
      </c>
      <c r="G10" s="50">
        <f>E10+F10</f>
        <v>2360540</v>
      </c>
    </row>
    <row r="11" spans="2:11" ht="26.25" x14ac:dyDescent="0.25">
      <c r="B11" s="87"/>
      <c r="C11" s="13">
        <v>63</v>
      </c>
      <c r="D11" s="88" t="s">
        <v>38</v>
      </c>
      <c r="E11" s="58">
        <v>1881920</v>
      </c>
      <c r="F11" s="58">
        <v>220</v>
      </c>
      <c r="G11" s="59">
        <f t="shared" ref="G11:G18" si="0">E11+F11</f>
        <v>1882140</v>
      </c>
    </row>
    <row r="12" spans="2:11" ht="26.25" customHeight="1" x14ac:dyDescent="0.25">
      <c r="B12" s="87"/>
      <c r="C12" s="13">
        <v>64</v>
      </c>
      <c r="D12" s="146" t="s">
        <v>123</v>
      </c>
      <c r="E12" s="58">
        <v>50</v>
      </c>
      <c r="F12" s="58">
        <v>0</v>
      </c>
      <c r="G12" s="59">
        <f t="shared" si="0"/>
        <v>50</v>
      </c>
    </row>
    <row r="13" spans="2:11" ht="42" customHeight="1" x14ac:dyDescent="0.25">
      <c r="B13" s="91"/>
      <c r="C13" s="9">
        <v>65</v>
      </c>
      <c r="D13" s="93" t="s">
        <v>46</v>
      </c>
      <c r="E13" s="58">
        <v>0</v>
      </c>
      <c r="F13" s="58">
        <v>2050</v>
      </c>
      <c r="G13" s="59">
        <f t="shared" si="0"/>
        <v>2050</v>
      </c>
    </row>
    <row r="14" spans="2:11" ht="39" x14ac:dyDescent="0.25">
      <c r="B14" s="91"/>
      <c r="C14" s="9">
        <v>66</v>
      </c>
      <c r="D14" s="93" t="s">
        <v>47</v>
      </c>
      <c r="E14" s="58">
        <v>71450</v>
      </c>
      <c r="F14" s="58">
        <v>-1250</v>
      </c>
      <c r="G14" s="59">
        <f t="shared" si="0"/>
        <v>70200</v>
      </c>
    </row>
    <row r="15" spans="2:11" ht="26.25" x14ac:dyDescent="0.25">
      <c r="B15" s="91"/>
      <c r="C15" s="9">
        <v>67</v>
      </c>
      <c r="D15" s="88" t="s">
        <v>39</v>
      </c>
      <c r="E15" s="58">
        <v>381000</v>
      </c>
      <c r="F15" s="58">
        <v>24900</v>
      </c>
      <c r="G15" s="59">
        <f t="shared" si="0"/>
        <v>405900</v>
      </c>
      <c r="J15" s="33"/>
      <c r="K15" s="33"/>
    </row>
    <row r="16" spans="2:11" x14ac:dyDescent="0.25">
      <c r="B16" s="91"/>
      <c r="C16" s="9">
        <v>68</v>
      </c>
      <c r="D16" s="95" t="s">
        <v>85</v>
      </c>
      <c r="E16" s="60">
        <v>0</v>
      </c>
      <c r="F16" s="60">
        <v>200</v>
      </c>
      <c r="G16" s="59">
        <f t="shared" si="0"/>
        <v>200</v>
      </c>
    </row>
    <row r="17" spans="2:7" x14ac:dyDescent="0.25">
      <c r="B17" s="151">
        <v>7</v>
      </c>
      <c r="C17" s="152"/>
      <c r="D17" s="153" t="s">
        <v>125</v>
      </c>
      <c r="E17" s="154">
        <f>E18</f>
        <v>0</v>
      </c>
      <c r="F17" s="154">
        <f t="shared" ref="F17" si="1">F18</f>
        <v>0</v>
      </c>
      <c r="G17" s="50">
        <f t="shared" si="0"/>
        <v>0</v>
      </c>
    </row>
    <row r="18" spans="2:7" ht="26.25" x14ac:dyDescent="0.25">
      <c r="B18" s="147"/>
      <c r="C18" s="148">
        <v>72</v>
      </c>
      <c r="D18" s="149" t="s">
        <v>124</v>
      </c>
      <c r="E18" s="150">
        <v>0</v>
      </c>
      <c r="F18" s="150">
        <v>0</v>
      </c>
      <c r="G18" s="59">
        <f t="shared" si="0"/>
        <v>0</v>
      </c>
    </row>
    <row r="19" spans="2:7" ht="15.75" thickBot="1" x14ac:dyDescent="0.3">
      <c r="B19" s="250" t="s">
        <v>86</v>
      </c>
      <c r="C19" s="251"/>
      <c r="D19" s="251"/>
      <c r="E19" s="101">
        <f>E10+E17</f>
        <v>2334420</v>
      </c>
      <c r="F19" s="101">
        <f t="shared" ref="F19:G19" si="2">F10+F17</f>
        <v>26120</v>
      </c>
      <c r="G19" s="101">
        <f t="shared" si="2"/>
        <v>2360540</v>
      </c>
    </row>
    <row r="20" spans="2:7" x14ac:dyDescent="0.25">
      <c r="B20" s="99"/>
      <c r="C20" s="99"/>
      <c r="D20" s="99"/>
      <c r="E20" s="100"/>
      <c r="F20" s="100"/>
      <c r="G20" s="100"/>
    </row>
    <row r="21" spans="2:7" ht="15.75" x14ac:dyDescent="0.25">
      <c r="B21" s="198" t="s">
        <v>122</v>
      </c>
      <c r="C21" s="252"/>
      <c r="D21" s="252"/>
      <c r="E21" s="252"/>
      <c r="F21" s="252"/>
      <c r="G21" s="252"/>
    </row>
    <row r="22" spans="2:7" ht="4.5" customHeight="1" thickBot="1" x14ac:dyDescent="0.3">
      <c r="B22" s="2"/>
      <c r="C22" s="2"/>
      <c r="D22" s="2"/>
      <c r="E22" s="2"/>
      <c r="F22" s="3"/>
      <c r="G22" s="3"/>
    </row>
    <row r="23" spans="2:7" ht="25.5" x14ac:dyDescent="0.25">
      <c r="B23" s="36" t="s">
        <v>9</v>
      </c>
      <c r="C23" s="37" t="s">
        <v>10</v>
      </c>
      <c r="D23" s="37" t="s">
        <v>14</v>
      </c>
      <c r="E23" s="38" t="s">
        <v>118</v>
      </c>
      <c r="F23" s="38" t="s">
        <v>89</v>
      </c>
      <c r="G23" s="39" t="s">
        <v>119</v>
      </c>
    </row>
    <row r="24" spans="2:7" ht="15.75" customHeight="1" x14ac:dyDescent="0.25">
      <c r="B24" s="40">
        <v>3</v>
      </c>
      <c r="C24" s="8"/>
      <c r="D24" s="8" t="s">
        <v>15</v>
      </c>
      <c r="E24" s="28">
        <f>E25+E26+E27+E28+E29</f>
        <v>2247430</v>
      </c>
      <c r="F24" s="28">
        <f>F25+F26+F27+F28+F29</f>
        <v>20870</v>
      </c>
      <c r="G24" s="41">
        <f>E24+F24</f>
        <v>2268300</v>
      </c>
    </row>
    <row r="25" spans="2:7" ht="15.75" customHeight="1" x14ac:dyDescent="0.25">
      <c r="B25" s="155"/>
      <c r="C25" s="161">
        <v>31</v>
      </c>
      <c r="D25" s="161" t="s">
        <v>16</v>
      </c>
      <c r="E25" s="162">
        <v>1846100</v>
      </c>
      <c r="F25" s="162">
        <v>-2050</v>
      </c>
      <c r="G25" s="42">
        <f t="shared" ref="G25:G31" si="3">E25+F25</f>
        <v>1844050</v>
      </c>
    </row>
    <row r="26" spans="2:7" x14ac:dyDescent="0.25">
      <c r="B26" s="157"/>
      <c r="C26" s="163">
        <v>32</v>
      </c>
      <c r="D26" s="163" t="s">
        <v>28</v>
      </c>
      <c r="E26" s="162">
        <v>396180</v>
      </c>
      <c r="F26" s="162">
        <v>21920</v>
      </c>
      <c r="G26" s="42">
        <f t="shared" si="3"/>
        <v>418100</v>
      </c>
    </row>
    <row r="27" spans="2:7" x14ac:dyDescent="0.25">
      <c r="B27" s="157"/>
      <c r="C27" s="163">
        <v>34</v>
      </c>
      <c r="D27" s="163" t="s">
        <v>50</v>
      </c>
      <c r="E27" s="162">
        <v>900</v>
      </c>
      <c r="F27" s="162">
        <v>1000</v>
      </c>
      <c r="G27" s="42">
        <f t="shared" si="3"/>
        <v>1900</v>
      </c>
    </row>
    <row r="28" spans="2:7" ht="30" customHeight="1" x14ac:dyDescent="0.25">
      <c r="B28" s="157"/>
      <c r="C28" s="163">
        <v>37</v>
      </c>
      <c r="D28" s="164" t="s">
        <v>51</v>
      </c>
      <c r="E28" s="165">
        <v>2300</v>
      </c>
      <c r="F28" s="165">
        <v>0</v>
      </c>
      <c r="G28" s="42">
        <f t="shared" si="3"/>
        <v>2300</v>
      </c>
    </row>
    <row r="29" spans="2:7" ht="30" customHeight="1" x14ac:dyDescent="0.25">
      <c r="B29" s="157"/>
      <c r="C29" s="163">
        <v>38</v>
      </c>
      <c r="D29" s="164" t="s">
        <v>136</v>
      </c>
      <c r="E29" s="165">
        <v>1950</v>
      </c>
      <c r="F29" s="165">
        <v>0</v>
      </c>
      <c r="G29" s="42">
        <f t="shared" si="3"/>
        <v>1950</v>
      </c>
    </row>
    <row r="30" spans="2:7" x14ac:dyDescent="0.25">
      <c r="B30" s="158">
        <v>4</v>
      </c>
      <c r="C30" s="159"/>
      <c r="D30" s="160" t="s">
        <v>17</v>
      </c>
      <c r="E30" s="156">
        <f t="shared" ref="E30:F30" si="4">E31</f>
        <v>93140</v>
      </c>
      <c r="F30" s="156">
        <f t="shared" si="4"/>
        <v>26110</v>
      </c>
      <c r="G30" s="41">
        <f t="shared" si="3"/>
        <v>119250</v>
      </c>
    </row>
    <row r="31" spans="2:7" ht="25.5" x14ac:dyDescent="0.25">
      <c r="B31" s="155"/>
      <c r="C31" s="161">
        <v>42</v>
      </c>
      <c r="D31" s="166" t="s">
        <v>42</v>
      </c>
      <c r="E31" s="165">
        <v>93140</v>
      </c>
      <c r="F31" s="165">
        <v>26110</v>
      </c>
      <c r="G31" s="42">
        <f t="shared" si="3"/>
        <v>119250</v>
      </c>
    </row>
    <row r="32" spans="2:7" ht="15.75" thickBot="1" x14ac:dyDescent="0.3">
      <c r="B32" s="250" t="s">
        <v>87</v>
      </c>
      <c r="C32" s="251"/>
      <c r="D32" s="251"/>
      <c r="E32" s="102">
        <f>+E25+E26+E27+E28+E31+E29</f>
        <v>2340570</v>
      </c>
      <c r="F32" s="102">
        <f>+F25+F26+F27+F28+F31+F29</f>
        <v>46980</v>
      </c>
      <c r="G32" s="103">
        <f>+G25+G26+G27+G28+G31+G29</f>
        <v>2387550</v>
      </c>
    </row>
    <row r="33" spans="2:7" ht="15.75" thickBot="1" x14ac:dyDescent="0.3"/>
    <row r="34" spans="2:7" ht="15.75" thickBot="1" x14ac:dyDescent="0.3">
      <c r="B34" s="241" t="s">
        <v>138</v>
      </c>
      <c r="C34" s="242"/>
      <c r="D34" s="243"/>
      <c r="E34" s="189">
        <f>E35+E37+E36+E38</f>
        <v>6150</v>
      </c>
      <c r="F34" s="189">
        <f>F35+F37+F36+F38</f>
        <v>20860</v>
      </c>
      <c r="G34" s="189">
        <f>E34+F34</f>
        <v>27010</v>
      </c>
    </row>
    <row r="35" spans="2:7" ht="15" customHeight="1" thickBot="1" x14ac:dyDescent="0.3">
      <c r="B35" s="244" t="s">
        <v>137</v>
      </c>
      <c r="C35" s="245"/>
      <c r="D35" s="246"/>
      <c r="E35" s="181">
        <v>3000</v>
      </c>
      <c r="F35" s="181">
        <v>12500</v>
      </c>
      <c r="G35" s="189">
        <f t="shared" ref="G35:G38" si="5">E35+F35</f>
        <v>15500</v>
      </c>
    </row>
    <row r="36" spans="2:7" ht="15.75" thickBot="1" x14ac:dyDescent="0.3">
      <c r="B36" s="244" t="s">
        <v>140</v>
      </c>
      <c r="C36" s="245"/>
      <c r="D36" s="246"/>
      <c r="E36" s="183">
        <v>-8920</v>
      </c>
      <c r="F36" s="183">
        <v>8920</v>
      </c>
      <c r="G36" s="189">
        <f>E36+F36</f>
        <v>0</v>
      </c>
    </row>
    <row r="37" spans="2:7" ht="15.75" thickBot="1" x14ac:dyDescent="0.3">
      <c r="B37" s="244" t="s">
        <v>141</v>
      </c>
      <c r="C37" s="245"/>
      <c r="D37" s="246"/>
      <c r="E37" s="181">
        <v>0</v>
      </c>
      <c r="F37" s="181">
        <v>2000</v>
      </c>
      <c r="G37" s="189">
        <f t="shared" si="5"/>
        <v>2000</v>
      </c>
    </row>
    <row r="38" spans="2:7" ht="15.75" thickBot="1" x14ac:dyDescent="0.3">
      <c r="B38" s="247" t="s">
        <v>139</v>
      </c>
      <c r="C38" s="248"/>
      <c r="D38" s="249"/>
      <c r="E38" s="182">
        <v>12070</v>
      </c>
      <c r="F38" s="182">
        <v>-2560</v>
      </c>
      <c r="G38" s="189">
        <f t="shared" si="5"/>
        <v>9510</v>
      </c>
    </row>
  </sheetData>
  <mergeCells count="12">
    <mergeCell ref="B32:D32"/>
    <mergeCell ref="B1:G1"/>
    <mergeCell ref="B3:G3"/>
    <mergeCell ref="B5:G5"/>
    <mergeCell ref="B7:G7"/>
    <mergeCell ref="B19:D19"/>
    <mergeCell ref="B21:G21"/>
    <mergeCell ref="B34:D34"/>
    <mergeCell ref="B35:D35"/>
    <mergeCell ref="B37:D37"/>
    <mergeCell ref="B36:D36"/>
    <mergeCell ref="B38:D38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zoomScale="90" zoomScaleNormal="90" workbookViewId="0">
      <selection activeCell="N23" sqref="N23"/>
    </sheetView>
  </sheetViews>
  <sheetFormatPr defaultRowHeight="15" x14ac:dyDescent="0.25"/>
  <cols>
    <col min="1" max="1" width="4.85546875" customWidth="1"/>
    <col min="2" max="2" width="6.7109375" bestFit="1" customWidth="1"/>
    <col min="3" max="3" width="40.42578125" bestFit="1" customWidth="1"/>
    <col min="4" max="6" width="14.42578125" customWidth="1"/>
    <col min="9" max="9" width="12.7109375" bestFit="1" customWidth="1"/>
    <col min="10" max="10" width="11.7109375" bestFit="1" customWidth="1"/>
  </cols>
  <sheetData>
    <row r="1" spans="1:10" ht="42" customHeight="1" x14ac:dyDescent="0.25">
      <c r="A1" s="198" t="str">
        <f>SAŽETAK!B1</f>
        <v xml:space="preserve">1. IZMJENE I DOPUNE FINANCIJSKOG PLANA GIMNAZIJE SESVETE
ZA 2026. </v>
      </c>
      <c r="B1" s="198"/>
      <c r="C1" s="198"/>
      <c r="D1" s="198"/>
      <c r="E1" s="198"/>
      <c r="F1" s="198"/>
    </row>
    <row r="2" spans="1:10" ht="18" customHeight="1" x14ac:dyDescent="0.25">
      <c r="A2" s="2"/>
      <c r="B2" s="2"/>
      <c r="C2" s="2"/>
      <c r="D2" s="2"/>
      <c r="E2" s="2"/>
      <c r="F2" s="2"/>
    </row>
    <row r="3" spans="1:10" ht="15.75" customHeight="1" x14ac:dyDescent="0.25">
      <c r="A3" s="198" t="s">
        <v>25</v>
      </c>
      <c r="B3" s="198"/>
      <c r="C3" s="198"/>
      <c r="D3" s="198"/>
      <c r="E3" s="199"/>
      <c r="F3" s="199"/>
    </row>
    <row r="4" spans="1:10" ht="18" x14ac:dyDescent="0.25">
      <c r="A4" s="2"/>
      <c r="B4" s="2"/>
      <c r="C4" s="2"/>
      <c r="D4" s="2"/>
      <c r="E4" s="3"/>
      <c r="F4" s="3"/>
    </row>
    <row r="5" spans="1:10" ht="18" customHeight="1" x14ac:dyDescent="0.25">
      <c r="A5" s="198" t="s">
        <v>8</v>
      </c>
      <c r="B5" s="210"/>
      <c r="C5" s="210"/>
      <c r="D5" s="210"/>
      <c r="E5" s="210"/>
      <c r="F5" s="210"/>
    </row>
    <row r="6" spans="1:10" ht="18" x14ac:dyDescent="0.25">
      <c r="A6" s="2"/>
      <c r="B6" s="2"/>
      <c r="C6" s="2"/>
      <c r="D6" s="2"/>
      <c r="E6" s="3"/>
      <c r="F6" s="3"/>
    </row>
    <row r="7" spans="1:10" ht="15" customHeight="1" x14ac:dyDescent="0.25">
      <c r="A7" s="198" t="s">
        <v>142</v>
      </c>
      <c r="B7" s="252"/>
      <c r="C7" s="252"/>
      <c r="D7" s="252"/>
      <c r="E7" s="252"/>
      <c r="F7" s="252"/>
    </row>
    <row r="8" spans="1:10" ht="7.5" customHeight="1" thickBot="1" x14ac:dyDescent="0.3">
      <c r="B8" s="2"/>
      <c r="C8" s="2"/>
      <c r="D8" s="2"/>
      <c r="E8" s="3"/>
      <c r="F8" s="3"/>
    </row>
    <row r="9" spans="1:10" ht="32.25" customHeight="1" x14ac:dyDescent="0.25">
      <c r="B9" s="37" t="s">
        <v>11</v>
      </c>
      <c r="C9" s="37" t="s">
        <v>7</v>
      </c>
      <c r="D9" s="38" t="s">
        <v>118</v>
      </c>
      <c r="E9" s="38" t="s">
        <v>89</v>
      </c>
      <c r="F9" s="39" t="s">
        <v>119</v>
      </c>
    </row>
    <row r="10" spans="1:10" ht="15.75" customHeight="1" x14ac:dyDescent="0.25">
      <c r="B10" s="54">
        <v>1</v>
      </c>
      <c r="C10" s="54" t="s">
        <v>13</v>
      </c>
      <c r="D10" s="83">
        <f>D11+D12</f>
        <v>381000</v>
      </c>
      <c r="E10" s="83">
        <f t="shared" ref="E10:F10" si="0">E11+E12</f>
        <v>24900</v>
      </c>
      <c r="F10" s="83">
        <f t="shared" si="0"/>
        <v>405900</v>
      </c>
    </row>
    <row r="11" spans="1:10" x14ac:dyDescent="0.25">
      <c r="B11" s="167">
        <v>11</v>
      </c>
      <c r="C11" s="170" t="s">
        <v>13</v>
      </c>
      <c r="D11" s="168">
        <v>239500</v>
      </c>
      <c r="E11" s="168">
        <v>24900</v>
      </c>
      <c r="F11" s="169">
        <f t="shared" ref="F11:F12" si="1">+D11+E11</f>
        <v>264400</v>
      </c>
      <c r="I11" s="33"/>
      <c r="J11" s="33"/>
    </row>
    <row r="12" spans="1:10" ht="26.25" customHeight="1" x14ac:dyDescent="0.25">
      <c r="B12" s="167">
        <v>12</v>
      </c>
      <c r="C12" s="170" t="s">
        <v>49</v>
      </c>
      <c r="D12" s="168">
        <v>141500</v>
      </c>
      <c r="E12" s="168">
        <v>0</v>
      </c>
      <c r="F12" s="169">
        <f t="shared" si="1"/>
        <v>141500</v>
      </c>
      <c r="I12" s="33"/>
      <c r="J12" s="33"/>
    </row>
    <row r="13" spans="1:10" x14ac:dyDescent="0.25">
      <c r="B13" s="90">
        <v>3</v>
      </c>
      <c r="C13" s="90" t="s">
        <v>32</v>
      </c>
      <c r="D13" s="84">
        <f>D14</f>
        <v>62500</v>
      </c>
      <c r="E13" s="84">
        <v>-1050</v>
      </c>
      <c r="F13" s="85">
        <f>F14</f>
        <v>61450</v>
      </c>
    </row>
    <row r="14" spans="1:10" x14ac:dyDescent="0.25">
      <c r="B14" s="167">
        <v>31</v>
      </c>
      <c r="C14" s="167" t="s">
        <v>32</v>
      </c>
      <c r="D14" s="168">
        <v>62500</v>
      </c>
      <c r="E14" s="168">
        <v>-1050</v>
      </c>
      <c r="F14" s="169">
        <f>D14+E14</f>
        <v>61450</v>
      </c>
    </row>
    <row r="15" spans="1:10" x14ac:dyDescent="0.25">
      <c r="B15" s="90">
        <v>4</v>
      </c>
      <c r="C15" s="90" t="s">
        <v>126</v>
      </c>
      <c r="D15" s="84">
        <f>D16</f>
        <v>0</v>
      </c>
      <c r="E15" s="84">
        <v>2050</v>
      </c>
      <c r="F15" s="85">
        <f>+D15+E15</f>
        <v>2050</v>
      </c>
    </row>
    <row r="16" spans="1:10" x14ac:dyDescent="0.25">
      <c r="B16" s="167">
        <v>43</v>
      </c>
      <c r="C16" s="167" t="s">
        <v>40</v>
      </c>
      <c r="D16" s="168">
        <v>0</v>
      </c>
      <c r="E16" s="168">
        <v>2050</v>
      </c>
      <c r="F16" s="169">
        <f>+D16+E16</f>
        <v>2050</v>
      </c>
    </row>
    <row r="17" spans="2:10" x14ac:dyDescent="0.25">
      <c r="B17" s="90">
        <v>5</v>
      </c>
      <c r="C17" s="90" t="s">
        <v>127</v>
      </c>
      <c r="D17" s="84">
        <f>D18+D19+D20</f>
        <v>1881920</v>
      </c>
      <c r="E17" s="84">
        <f t="shared" ref="E17:F17" si="2">E18+E19+E20</f>
        <v>220</v>
      </c>
      <c r="F17" s="84">
        <f t="shared" si="2"/>
        <v>1882140</v>
      </c>
    </row>
    <row r="18" spans="2:10" x14ac:dyDescent="0.25">
      <c r="B18" s="167">
        <v>51</v>
      </c>
      <c r="C18" s="167" t="s">
        <v>120</v>
      </c>
      <c r="D18" s="168">
        <v>39870</v>
      </c>
      <c r="E18" s="168">
        <v>30</v>
      </c>
      <c r="F18" s="169">
        <f>+D18+E18</f>
        <v>39900</v>
      </c>
    </row>
    <row r="19" spans="2:10" x14ac:dyDescent="0.25">
      <c r="B19" s="167">
        <v>52</v>
      </c>
      <c r="C19" s="167" t="s">
        <v>44</v>
      </c>
      <c r="D19" s="168">
        <v>1837850</v>
      </c>
      <c r="E19" s="168">
        <v>190</v>
      </c>
      <c r="F19" s="169">
        <f>+D19+E19</f>
        <v>1838040</v>
      </c>
    </row>
    <row r="20" spans="2:10" x14ac:dyDescent="0.25">
      <c r="B20" s="167">
        <v>56</v>
      </c>
      <c r="C20" s="167" t="s">
        <v>45</v>
      </c>
      <c r="D20" s="168">
        <v>4200</v>
      </c>
      <c r="E20" s="168">
        <v>0</v>
      </c>
      <c r="F20" s="169">
        <f>+D20+E20</f>
        <v>4200</v>
      </c>
    </row>
    <row r="21" spans="2:10" x14ac:dyDescent="0.25">
      <c r="B21" s="90">
        <v>6</v>
      </c>
      <c r="C21" s="171" t="s">
        <v>48</v>
      </c>
      <c r="D21" s="83">
        <f>D22</f>
        <v>9000</v>
      </c>
      <c r="E21" s="83">
        <f t="shared" ref="E21:F21" si="3">E22</f>
        <v>0</v>
      </c>
      <c r="F21" s="83">
        <f t="shared" si="3"/>
        <v>9000</v>
      </c>
    </row>
    <row r="22" spans="2:10" x14ac:dyDescent="0.25">
      <c r="B22" s="167">
        <v>61</v>
      </c>
      <c r="C22" s="167" t="s">
        <v>48</v>
      </c>
      <c r="D22" s="168">
        <v>9000</v>
      </c>
      <c r="E22" s="168">
        <v>0</v>
      </c>
      <c r="F22" s="169">
        <f t="shared" ref="F22" si="4">+D22+E22</f>
        <v>9000</v>
      </c>
    </row>
    <row r="23" spans="2:10" ht="30" customHeight="1" x14ac:dyDescent="0.25">
      <c r="B23" s="172">
        <v>7</v>
      </c>
      <c r="C23" s="173" t="s">
        <v>128</v>
      </c>
      <c r="D23" s="83">
        <f>D24</f>
        <v>0</v>
      </c>
      <c r="E23" s="83">
        <f t="shared" ref="E23:F23" si="5">E24</f>
        <v>0</v>
      </c>
      <c r="F23" s="83">
        <f t="shared" si="5"/>
        <v>0</v>
      </c>
      <c r="I23" s="33"/>
      <c r="J23" s="33"/>
    </row>
    <row r="24" spans="2:10" ht="26.25" x14ac:dyDescent="0.25">
      <c r="B24" s="92" t="s">
        <v>129</v>
      </c>
      <c r="C24" s="95" t="s">
        <v>128</v>
      </c>
      <c r="D24" s="60">
        <v>0</v>
      </c>
      <c r="E24" s="60">
        <v>0</v>
      </c>
      <c r="F24" s="86">
        <v>0</v>
      </c>
    </row>
    <row r="25" spans="2:10" ht="15.75" thickBot="1" x14ac:dyDescent="0.3">
      <c r="B25" s="251" t="s">
        <v>130</v>
      </c>
      <c r="C25" s="251"/>
      <c r="D25" s="101">
        <f>D10+D13+D15+D17+D21+D23</f>
        <v>2334420</v>
      </c>
      <c r="E25" s="101">
        <f t="shared" ref="E25:F25" si="6">E10+E13+E15+E17+E21+E23</f>
        <v>26120</v>
      </c>
      <c r="F25" s="101">
        <f t="shared" si="6"/>
        <v>2360540</v>
      </c>
    </row>
    <row r="26" spans="2:10" x14ac:dyDescent="0.25">
      <c r="B26" s="99"/>
      <c r="C26" s="99"/>
      <c r="D26" s="100"/>
      <c r="E26" s="100"/>
      <c r="F26" s="100"/>
    </row>
    <row r="27" spans="2:10" ht="15.75" customHeight="1" x14ac:dyDescent="0.25">
      <c r="B27" s="198" t="s">
        <v>143</v>
      </c>
      <c r="C27" s="198"/>
      <c r="D27" s="198"/>
      <c r="E27" s="198"/>
      <c r="F27" s="198"/>
      <c r="G27" s="180"/>
    </row>
    <row r="28" spans="2:10" ht="4.5" customHeight="1" thickBot="1" x14ac:dyDescent="0.3">
      <c r="B28" s="2"/>
      <c r="C28" s="2"/>
      <c r="D28" s="2"/>
      <c r="E28" s="3"/>
      <c r="F28" s="3"/>
    </row>
    <row r="29" spans="2:10" ht="25.5" x14ac:dyDescent="0.25">
      <c r="B29" s="37" t="s">
        <v>11</v>
      </c>
      <c r="C29" s="37" t="s">
        <v>14</v>
      </c>
      <c r="D29" s="38" t="s">
        <v>118</v>
      </c>
      <c r="E29" s="38" t="s">
        <v>89</v>
      </c>
      <c r="F29" s="39" t="s">
        <v>119</v>
      </c>
    </row>
    <row r="30" spans="2:10" ht="15.75" customHeight="1" x14ac:dyDescent="0.25">
      <c r="B30" s="54">
        <v>1</v>
      </c>
      <c r="C30" s="54" t="s">
        <v>13</v>
      </c>
      <c r="D30" s="83">
        <f>D31+D32</f>
        <v>381000</v>
      </c>
      <c r="E30" s="83">
        <f t="shared" ref="E30" si="7">E31+E32</f>
        <v>24900</v>
      </c>
      <c r="F30" s="83">
        <f t="shared" ref="F30" si="8">F31+F32</f>
        <v>405900</v>
      </c>
    </row>
    <row r="31" spans="2:10" x14ac:dyDescent="0.25">
      <c r="B31" s="167">
        <v>11</v>
      </c>
      <c r="C31" s="170" t="s">
        <v>13</v>
      </c>
      <c r="D31" s="168">
        <v>239500</v>
      </c>
      <c r="E31" s="168">
        <v>24900</v>
      </c>
      <c r="F31" s="169">
        <f t="shared" ref="F31:F32" si="9">+D31+E31</f>
        <v>264400</v>
      </c>
      <c r="I31" s="33"/>
      <c r="J31" s="33"/>
    </row>
    <row r="32" spans="2:10" ht="26.25" customHeight="1" x14ac:dyDescent="0.25">
      <c r="B32" s="167">
        <v>12</v>
      </c>
      <c r="C32" s="170" t="s">
        <v>49</v>
      </c>
      <c r="D32" s="168">
        <v>141500</v>
      </c>
      <c r="E32" s="168">
        <v>0</v>
      </c>
      <c r="F32" s="169">
        <f t="shared" si="9"/>
        <v>141500</v>
      </c>
      <c r="I32" s="33"/>
      <c r="J32" s="33"/>
    </row>
    <row r="33" spans="2:10" x14ac:dyDescent="0.25">
      <c r="B33" s="90">
        <v>3</v>
      </c>
      <c r="C33" s="90" t="s">
        <v>32</v>
      </c>
      <c r="D33" s="84">
        <f>D34</f>
        <v>65500</v>
      </c>
      <c r="E33" s="84">
        <f>E34</f>
        <v>11450</v>
      </c>
      <c r="F33" s="85">
        <f>+D33+E33</f>
        <v>76950</v>
      </c>
    </row>
    <row r="34" spans="2:10" x14ac:dyDescent="0.25">
      <c r="B34" s="167">
        <v>31</v>
      </c>
      <c r="C34" s="167" t="s">
        <v>32</v>
      </c>
      <c r="D34" s="168">
        <v>65500</v>
      </c>
      <c r="E34" s="168">
        <v>11450</v>
      </c>
      <c r="F34" s="169">
        <f>+D34+E34</f>
        <v>76950</v>
      </c>
    </row>
    <row r="35" spans="2:10" x14ac:dyDescent="0.25">
      <c r="B35" s="90">
        <v>4</v>
      </c>
      <c r="C35" s="90" t="s">
        <v>126</v>
      </c>
      <c r="D35" s="84">
        <f>D36</f>
        <v>0</v>
      </c>
      <c r="E35" s="84">
        <f>E36</f>
        <v>2050</v>
      </c>
      <c r="F35" s="85">
        <f>+D35+E35</f>
        <v>2050</v>
      </c>
    </row>
    <row r="36" spans="2:10" x14ac:dyDescent="0.25">
      <c r="B36" s="167">
        <v>43</v>
      </c>
      <c r="C36" s="167" t="s">
        <v>40</v>
      </c>
      <c r="D36" s="168">
        <v>0</v>
      </c>
      <c r="E36" s="168">
        <v>2050</v>
      </c>
      <c r="F36" s="169">
        <f>+D36+E36</f>
        <v>2050</v>
      </c>
    </row>
    <row r="37" spans="2:10" x14ac:dyDescent="0.25">
      <c r="B37" s="90">
        <v>5</v>
      </c>
      <c r="C37" s="90" t="s">
        <v>127</v>
      </c>
      <c r="D37" s="84">
        <f>D38+D39+D40</f>
        <v>1885070</v>
      </c>
      <c r="E37" s="84">
        <f>E38+E39+E40</f>
        <v>8580</v>
      </c>
      <c r="F37" s="85">
        <f>D37+E37</f>
        <v>1893650</v>
      </c>
    </row>
    <row r="38" spans="2:10" x14ac:dyDescent="0.25">
      <c r="B38" s="167">
        <v>51</v>
      </c>
      <c r="C38" s="167" t="s">
        <v>120</v>
      </c>
      <c r="D38" s="168">
        <v>30950</v>
      </c>
      <c r="E38" s="168">
        <v>10950</v>
      </c>
      <c r="F38" s="169">
        <f>+D38+E38</f>
        <v>41900</v>
      </c>
    </row>
    <row r="39" spans="2:10" x14ac:dyDescent="0.25">
      <c r="B39" s="167">
        <v>52</v>
      </c>
      <c r="C39" s="167" t="s">
        <v>44</v>
      </c>
      <c r="D39" s="168">
        <v>1849920</v>
      </c>
      <c r="E39" s="168">
        <v>-2370</v>
      </c>
      <c r="F39" s="169">
        <f>+D39+E39</f>
        <v>1847550</v>
      </c>
    </row>
    <row r="40" spans="2:10" x14ac:dyDescent="0.25">
      <c r="B40" s="167">
        <v>56</v>
      </c>
      <c r="C40" s="167" t="s">
        <v>45</v>
      </c>
      <c r="D40" s="168">
        <v>4200</v>
      </c>
      <c r="E40" s="168">
        <v>0</v>
      </c>
      <c r="F40" s="169">
        <f>+D40+E40</f>
        <v>4200</v>
      </c>
    </row>
    <row r="41" spans="2:10" x14ac:dyDescent="0.25">
      <c r="B41" s="90">
        <v>6</v>
      </c>
      <c r="C41" s="171" t="s">
        <v>48</v>
      </c>
      <c r="D41" s="83">
        <f>D42</f>
        <v>9000</v>
      </c>
      <c r="E41" s="83">
        <f>E42</f>
        <v>0</v>
      </c>
      <c r="F41" s="96">
        <f>D41+E41</f>
        <v>9000</v>
      </c>
    </row>
    <row r="42" spans="2:10" x14ac:dyDescent="0.25">
      <c r="B42" s="167">
        <v>61</v>
      </c>
      <c r="C42" s="167" t="s">
        <v>48</v>
      </c>
      <c r="D42" s="168">
        <v>9000</v>
      </c>
      <c r="E42" s="168">
        <v>0</v>
      </c>
      <c r="F42" s="169">
        <f t="shared" ref="F42" si="10">+D42+E42</f>
        <v>9000</v>
      </c>
    </row>
    <row r="43" spans="2:10" ht="30" customHeight="1" x14ac:dyDescent="0.25">
      <c r="B43" s="172">
        <v>7</v>
      </c>
      <c r="C43" s="173" t="s">
        <v>128</v>
      </c>
      <c r="D43" s="83">
        <f>D44</f>
        <v>0</v>
      </c>
      <c r="E43" s="83"/>
      <c r="F43" s="96"/>
      <c r="I43" s="294"/>
      <c r="J43" s="33"/>
    </row>
    <row r="44" spans="2:10" ht="26.25" x14ac:dyDescent="0.25">
      <c r="B44" s="92" t="s">
        <v>129</v>
      </c>
      <c r="C44" s="95" t="s">
        <v>128</v>
      </c>
      <c r="D44" s="60">
        <v>0</v>
      </c>
      <c r="E44" s="60"/>
      <c r="F44" s="86"/>
    </row>
    <row r="45" spans="2:10" ht="15.75" thickBot="1" x14ac:dyDescent="0.3">
      <c r="B45" s="251" t="s">
        <v>131</v>
      </c>
      <c r="C45" s="251"/>
      <c r="D45" s="102">
        <f>D30+D33+D35+D37+D41+D43</f>
        <v>2340570</v>
      </c>
      <c r="E45" s="102">
        <f t="shared" ref="E45:F45" si="11">E30+E33+E35+E37+E41+E43</f>
        <v>46980</v>
      </c>
      <c r="F45" s="102">
        <f t="shared" si="11"/>
        <v>2387550</v>
      </c>
    </row>
    <row r="46" spans="2:10" ht="15.75" thickBot="1" x14ac:dyDescent="0.3"/>
    <row r="47" spans="2:10" x14ac:dyDescent="0.25">
      <c r="B47" s="190" t="s">
        <v>11</v>
      </c>
      <c r="C47" s="191" t="s">
        <v>138</v>
      </c>
      <c r="D47" s="189">
        <f>D48+D51+D49+D50</f>
        <v>6150</v>
      </c>
      <c r="E47" s="189">
        <f>E48+E51+E49+E50</f>
        <v>20860</v>
      </c>
      <c r="F47" s="193">
        <f>D47+E47</f>
        <v>27010</v>
      </c>
    </row>
    <row r="48" spans="2:10" ht="15" customHeight="1" x14ac:dyDescent="0.25">
      <c r="B48" s="184">
        <v>31</v>
      </c>
      <c r="C48" s="185" t="s">
        <v>137</v>
      </c>
      <c r="D48" s="181">
        <v>3000</v>
      </c>
      <c r="E48" s="181">
        <v>12500</v>
      </c>
      <c r="F48" s="194">
        <f t="shared" ref="F48:F51" si="12">D48+E48</f>
        <v>15500</v>
      </c>
    </row>
    <row r="49" spans="1:6" x14ac:dyDescent="0.25">
      <c r="B49" s="184">
        <v>51</v>
      </c>
      <c r="C49" s="185" t="s">
        <v>140</v>
      </c>
      <c r="D49" s="183">
        <v>-8920</v>
      </c>
      <c r="E49" s="183">
        <v>8920</v>
      </c>
      <c r="F49" s="195">
        <f>D49+E49</f>
        <v>0</v>
      </c>
    </row>
    <row r="50" spans="1:6" x14ac:dyDescent="0.25">
      <c r="B50" s="188">
        <v>51</v>
      </c>
      <c r="C50" s="192" t="s">
        <v>141</v>
      </c>
      <c r="D50" s="183">
        <v>0</v>
      </c>
      <c r="E50" s="183">
        <v>2000</v>
      </c>
      <c r="F50" s="194">
        <f>D50+E50</f>
        <v>2000</v>
      </c>
    </row>
    <row r="51" spans="1:6" ht="15.75" thickBot="1" x14ac:dyDescent="0.3">
      <c r="A51" s="120"/>
      <c r="B51" s="186">
        <v>52</v>
      </c>
      <c r="C51" s="187" t="s">
        <v>139</v>
      </c>
      <c r="D51" s="183">
        <v>12070</v>
      </c>
      <c r="E51" s="182">
        <v>-2560</v>
      </c>
      <c r="F51" s="197">
        <f t="shared" si="12"/>
        <v>9510</v>
      </c>
    </row>
    <row r="52" spans="1:6" x14ac:dyDescent="0.25">
      <c r="D52" s="196"/>
      <c r="F52" s="196"/>
    </row>
  </sheetData>
  <mergeCells count="7">
    <mergeCell ref="B45:C45"/>
    <mergeCell ref="B27:F27"/>
    <mergeCell ref="B25:C25"/>
    <mergeCell ref="A1:F1"/>
    <mergeCell ref="A3:F3"/>
    <mergeCell ref="A5:F5"/>
    <mergeCell ref="A7:F7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2"/>
  <sheetViews>
    <sheetView showGridLines="0" workbookViewId="0">
      <selection activeCell="E12" sqref="E12"/>
    </sheetView>
  </sheetViews>
  <sheetFormatPr defaultRowHeight="15" x14ac:dyDescent="0.25"/>
  <cols>
    <col min="1" max="1" width="2.85546875" customWidth="1"/>
    <col min="2" max="2" width="37.7109375" customWidth="1"/>
    <col min="3" max="5" width="14.42578125" customWidth="1"/>
  </cols>
  <sheetData>
    <row r="1" spans="2:5" ht="42" customHeight="1" x14ac:dyDescent="0.25">
      <c r="B1" s="198">
        <f>' Račun prih. i rash. izvori fin'!B1:F1</f>
        <v>0</v>
      </c>
      <c r="C1" s="198"/>
      <c r="D1" s="198"/>
      <c r="E1" s="198"/>
    </row>
    <row r="2" spans="2:5" ht="18" customHeight="1" x14ac:dyDescent="0.25">
      <c r="B2" s="2"/>
      <c r="C2" s="2"/>
      <c r="D2" s="2"/>
      <c r="E2" s="2"/>
    </row>
    <row r="3" spans="2:5" ht="15.75" x14ac:dyDescent="0.25">
      <c r="B3" s="198" t="s">
        <v>25</v>
      </c>
      <c r="C3" s="198"/>
      <c r="D3" s="199"/>
      <c r="E3" s="199"/>
    </row>
    <row r="4" spans="2:5" ht="18" x14ac:dyDescent="0.25">
      <c r="B4" s="2"/>
      <c r="C4" s="2"/>
      <c r="D4" s="3"/>
      <c r="E4" s="3"/>
    </row>
    <row r="5" spans="2:5" ht="18" customHeight="1" x14ac:dyDescent="0.25">
      <c r="B5" s="198" t="s">
        <v>8</v>
      </c>
      <c r="C5" s="210"/>
      <c r="D5" s="210"/>
      <c r="E5" s="210"/>
    </row>
    <row r="6" spans="2:5" ht="18" x14ac:dyDescent="0.25">
      <c r="B6" s="2"/>
      <c r="C6" s="2"/>
      <c r="D6" s="3"/>
      <c r="E6" s="3"/>
    </row>
    <row r="7" spans="2:5" x14ac:dyDescent="0.25">
      <c r="B7" s="253" t="s">
        <v>18</v>
      </c>
      <c r="C7" s="254"/>
      <c r="D7" s="254"/>
      <c r="E7" s="254"/>
    </row>
    <row r="8" spans="2:5" ht="6" customHeight="1" thickBot="1" x14ac:dyDescent="0.3">
      <c r="B8" s="2"/>
      <c r="C8" s="2"/>
      <c r="D8" s="3"/>
      <c r="E8" s="3"/>
    </row>
    <row r="9" spans="2:5" ht="25.5" x14ac:dyDescent="0.25">
      <c r="B9" s="44" t="s">
        <v>19</v>
      </c>
      <c r="C9" s="45" t="s">
        <v>118</v>
      </c>
      <c r="D9" s="45" t="s">
        <v>89</v>
      </c>
      <c r="E9" s="46" t="s">
        <v>119</v>
      </c>
    </row>
    <row r="10" spans="2:5" ht="15.75" customHeight="1" x14ac:dyDescent="0.25">
      <c r="B10" s="177" t="s">
        <v>20</v>
      </c>
      <c r="C10" s="178">
        <f>+C11</f>
        <v>2340570</v>
      </c>
      <c r="D10" s="178">
        <f t="shared" ref="D10:E10" si="0">+D11</f>
        <v>46980</v>
      </c>
      <c r="E10" s="179">
        <f t="shared" si="0"/>
        <v>2387550</v>
      </c>
    </row>
    <row r="11" spans="2:5" ht="15.75" customHeight="1" x14ac:dyDescent="0.25">
      <c r="B11" s="174" t="s">
        <v>52</v>
      </c>
      <c r="C11" s="175">
        <f>+C12</f>
        <v>2340570</v>
      </c>
      <c r="D11" s="175">
        <f t="shared" ref="D11:E11" si="1">+D12</f>
        <v>46980</v>
      </c>
      <c r="E11" s="176">
        <f t="shared" si="1"/>
        <v>2387550</v>
      </c>
    </row>
    <row r="12" spans="2:5" ht="15.75" thickBot="1" x14ac:dyDescent="0.3">
      <c r="B12" s="47" t="s">
        <v>53</v>
      </c>
      <c r="C12" s="48">
        <v>2340570</v>
      </c>
      <c r="D12" s="48">
        <v>46980</v>
      </c>
      <c r="E12" s="49">
        <f>+C12+D12</f>
        <v>2387550</v>
      </c>
    </row>
  </sheetData>
  <mergeCells count="4">
    <mergeCell ref="B1:E1"/>
    <mergeCell ref="B3:E3"/>
    <mergeCell ref="B5:E5"/>
    <mergeCell ref="B7: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98" t="s">
        <v>41</v>
      </c>
      <c r="B1" s="198"/>
      <c r="C1" s="198"/>
      <c r="D1" s="198"/>
      <c r="E1" s="198"/>
      <c r="F1" s="198"/>
      <c r="G1" s="198"/>
      <c r="H1" s="198"/>
      <c r="I1" s="198"/>
    </row>
    <row r="2" spans="1:9" ht="18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98" t="s">
        <v>25</v>
      </c>
      <c r="B3" s="198"/>
      <c r="C3" s="198"/>
      <c r="D3" s="198"/>
      <c r="E3" s="198"/>
      <c r="F3" s="198"/>
      <c r="G3" s="198"/>
      <c r="H3" s="199"/>
      <c r="I3" s="199"/>
    </row>
    <row r="4" spans="1:9" ht="18" x14ac:dyDescent="0.25">
      <c r="A4" s="2"/>
      <c r="B4" s="2"/>
      <c r="C4" s="2"/>
      <c r="D4" s="2"/>
      <c r="E4" s="2"/>
      <c r="F4" s="2"/>
      <c r="G4" s="2"/>
      <c r="H4" s="3"/>
      <c r="I4" s="3"/>
    </row>
    <row r="5" spans="1:9" ht="18" customHeight="1" x14ac:dyDescent="0.25">
      <c r="A5" s="198" t="s">
        <v>21</v>
      </c>
      <c r="B5" s="210"/>
      <c r="C5" s="210"/>
      <c r="D5" s="210"/>
      <c r="E5" s="210"/>
      <c r="F5" s="210"/>
      <c r="G5" s="210"/>
      <c r="H5" s="210"/>
      <c r="I5" s="210"/>
    </row>
    <row r="6" spans="1:9" ht="18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ht="25.5" x14ac:dyDescent="0.25">
      <c r="A7" s="19" t="s">
        <v>9</v>
      </c>
      <c r="B7" s="18" t="s">
        <v>10</v>
      </c>
      <c r="C7" s="18" t="s">
        <v>11</v>
      </c>
      <c r="D7" s="18" t="s">
        <v>43</v>
      </c>
      <c r="E7" s="18" t="s">
        <v>5</v>
      </c>
      <c r="F7" s="19" t="s">
        <v>6</v>
      </c>
      <c r="G7" s="19" t="s">
        <v>35</v>
      </c>
      <c r="H7" s="19" t="s">
        <v>36</v>
      </c>
      <c r="I7" s="19" t="s">
        <v>37</v>
      </c>
    </row>
    <row r="8" spans="1:9" ht="25.5" x14ac:dyDescent="0.25">
      <c r="A8" s="8">
        <v>8</v>
      </c>
      <c r="B8" s="8"/>
      <c r="C8" s="8"/>
      <c r="D8" s="8" t="s">
        <v>22</v>
      </c>
      <c r="E8" s="5"/>
      <c r="F8" s="6"/>
      <c r="G8" s="6"/>
      <c r="H8" s="6"/>
      <c r="I8" s="6"/>
    </row>
    <row r="9" spans="1:9" x14ac:dyDescent="0.25">
      <c r="A9" s="8"/>
      <c r="B9" s="13">
        <v>84</v>
      </c>
      <c r="C9" s="13"/>
      <c r="D9" s="13" t="s">
        <v>29</v>
      </c>
      <c r="E9" s="5"/>
      <c r="F9" s="6"/>
      <c r="G9" s="6"/>
      <c r="H9" s="6"/>
      <c r="I9" s="6"/>
    </row>
    <row r="10" spans="1:9" ht="25.5" x14ac:dyDescent="0.25">
      <c r="A10" s="9"/>
      <c r="B10" s="9"/>
      <c r="C10" s="10">
        <v>81</v>
      </c>
      <c r="D10" s="14" t="s">
        <v>30</v>
      </c>
      <c r="E10" s="5"/>
      <c r="F10" s="6"/>
      <c r="G10" s="6"/>
      <c r="H10" s="6"/>
      <c r="I10" s="6"/>
    </row>
    <row r="11" spans="1:9" ht="25.5" x14ac:dyDescent="0.25">
      <c r="A11" s="11">
        <v>5</v>
      </c>
      <c r="B11" s="12"/>
      <c r="C11" s="12"/>
      <c r="D11" s="23" t="s">
        <v>23</v>
      </c>
      <c r="E11" s="5"/>
      <c r="F11" s="6"/>
      <c r="G11" s="6"/>
      <c r="H11" s="6"/>
      <c r="I11" s="6"/>
    </row>
    <row r="12" spans="1:9" ht="25.5" x14ac:dyDescent="0.25">
      <c r="A12" s="13"/>
      <c r="B12" s="13">
        <v>54</v>
      </c>
      <c r="C12" s="13"/>
      <c r="D12" s="24" t="s">
        <v>31</v>
      </c>
      <c r="E12" s="5"/>
      <c r="F12" s="6"/>
      <c r="G12" s="6"/>
      <c r="H12" s="6"/>
      <c r="I12" s="7"/>
    </row>
    <row r="13" spans="1:9" x14ac:dyDescent="0.25">
      <c r="A13" s="13"/>
      <c r="B13" s="13"/>
      <c r="C13" s="10">
        <v>11</v>
      </c>
      <c r="D13" s="10" t="s">
        <v>13</v>
      </c>
      <c r="E13" s="5"/>
      <c r="F13" s="6"/>
      <c r="G13" s="6"/>
      <c r="H13" s="6"/>
      <c r="I13" s="7"/>
    </row>
    <row r="14" spans="1:9" x14ac:dyDescent="0.25">
      <c r="A14" s="13"/>
      <c r="B14" s="13"/>
      <c r="C14" s="10">
        <v>31</v>
      </c>
      <c r="D14" s="10" t="s">
        <v>32</v>
      </c>
      <c r="E14" s="5"/>
      <c r="F14" s="6"/>
      <c r="G14" s="6"/>
      <c r="H14" s="6"/>
      <c r="I14" s="7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1"/>
  <sheetViews>
    <sheetView showGridLines="0" zoomScale="90" zoomScaleNormal="90" workbookViewId="0">
      <selection activeCell="K29" sqref="K29"/>
    </sheetView>
  </sheetViews>
  <sheetFormatPr defaultRowHeight="15" x14ac:dyDescent="0.25"/>
  <cols>
    <col min="1" max="1" width="4.85546875" customWidth="1"/>
    <col min="2" max="2" width="7.42578125" bestFit="1" customWidth="1"/>
    <col min="3" max="3" width="8.42578125" bestFit="1" customWidth="1"/>
    <col min="4" max="4" width="5.42578125" bestFit="1" customWidth="1"/>
    <col min="5" max="5" width="48.85546875" customWidth="1"/>
    <col min="6" max="8" width="14.42578125" customWidth="1"/>
    <col min="11" max="11" width="12.7109375" bestFit="1" customWidth="1"/>
    <col min="12" max="12" width="11.7109375" bestFit="1" customWidth="1"/>
  </cols>
  <sheetData>
    <row r="1" spans="2:12" ht="42" customHeight="1" x14ac:dyDescent="0.25">
      <c r="B1" s="198" t="str">
        <f>SAŽETAK!B1</f>
        <v xml:space="preserve">1. IZMJENE I DOPUNE FINANCIJSKOG PLANA GIMNAZIJE SESVETE
ZA 2026. </v>
      </c>
      <c r="C1" s="198"/>
      <c r="D1" s="198"/>
      <c r="E1" s="198"/>
      <c r="F1" s="198"/>
      <c r="G1" s="198"/>
      <c r="H1" s="198"/>
    </row>
    <row r="2" spans="2:12" ht="18" customHeight="1" x14ac:dyDescent="0.25">
      <c r="B2" s="2"/>
      <c r="C2" s="2"/>
      <c r="D2" s="2"/>
      <c r="E2" s="2"/>
      <c r="F2" s="2"/>
      <c r="G2" s="2"/>
      <c r="H2" s="2"/>
    </row>
    <row r="3" spans="2:12" ht="15.75" x14ac:dyDescent="0.25">
      <c r="B3" s="198" t="s">
        <v>25</v>
      </c>
      <c r="C3" s="198"/>
      <c r="D3" s="198"/>
      <c r="E3" s="198"/>
      <c r="F3" s="198"/>
      <c r="G3" s="199"/>
      <c r="H3" s="199"/>
    </row>
    <row r="4" spans="2:12" ht="18" x14ac:dyDescent="0.25">
      <c r="B4" s="2"/>
      <c r="C4" s="2"/>
      <c r="D4" s="2"/>
      <c r="E4" s="2"/>
      <c r="F4" s="2"/>
      <c r="G4" s="3"/>
      <c r="H4" s="3"/>
    </row>
    <row r="5" spans="2:12" ht="18" customHeight="1" x14ac:dyDescent="0.25">
      <c r="B5" s="198" t="s">
        <v>21</v>
      </c>
      <c r="C5" s="210"/>
      <c r="D5" s="210"/>
      <c r="E5" s="210"/>
      <c r="F5" s="210"/>
      <c r="G5" s="210"/>
      <c r="H5" s="210"/>
    </row>
    <row r="6" spans="2:12" ht="18" x14ac:dyDescent="0.25">
      <c r="B6" s="2"/>
      <c r="C6" s="2"/>
      <c r="D6" s="2"/>
      <c r="E6" s="2"/>
      <c r="F6" s="2"/>
      <c r="G6" s="3"/>
      <c r="H6" s="3"/>
    </row>
    <row r="7" spans="2:12" ht="15" customHeight="1" x14ac:dyDescent="0.25">
      <c r="B7" s="198" t="s">
        <v>108</v>
      </c>
      <c r="C7" s="252"/>
      <c r="D7" s="252"/>
      <c r="E7" s="252"/>
      <c r="F7" s="252"/>
      <c r="G7" s="252"/>
      <c r="H7" s="252"/>
    </row>
    <row r="8" spans="2:12" ht="7.5" customHeight="1" thickBot="1" x14ac:dyDescent="0.3">
      <c r="B8" s="2"/>
      <c r="C8" s="2"/>
      <c r="D8" s="2"/>
      <c r="E8" s="2"/>
      <c r="F8" s="2"/>
      <c r="G8" s="3"/>
      <c r="H8" s="3"/>
    </row>
    <row r="9" spans="2:12" ht="32.25" customHeight="1" x14ac:dyDescent="0.25">
      <c r="B9" s="36" t="s">
        <v>9</v>
      </c>
      <c r="C9" s="37" t="s">
        <v>10</v>
      </c>
      <c r="D9" s="37" t="s">
        <v>11</v>
      </c>
      <c r="E9" s="37" t="s">
        <v>7</v>
      </c>
      <c r="F9" s="38" t="s">
        <v>118</v>
      </c>
      <c r="G9" s="38" t="s">
        <v>89</v>
      </c>
      <c r="H9" s="39" t="s">
        <v>119</v>
      </c>
    </row>
    <row r="10" spans="2:12" ht="15.75" customHeight="1" x14ac:dyDescent="0.25">
      <c r="B10" s="40">
        <v>8</v>
      </c>
      <c r="C10" s="8"/>
      <c r="D10" s="8"/>
      <c r="E10" s="8" t="s">
        <v>22</v>
      </c>
      <c r="F10" s="29">
        <f>F11</f>
        <v>0</v>
      </c>
      <c r="G10" s="29">
        <f t="shared" ref="G10:H10" si="0">G11</f>
        <v>0</v>
      </c>
      <c r="H10" s="29">
        <f t="shared" si="0"/>
        <v>0</v>
      </c>
    </row>
    <row r="11" spans="2:12" x14ac:dyDescent="0.25">
      <c r="B11" s="87"/>
      <c r="C11" s="13">
        <v>84</v>
      </c>
      <c r="D11" s="88"/>
      <c r="E11" s="88" t="s">
        <v>29</v>
      </c>
      <c r="F11" s="58">
        <f t="shared" ref="F11:H11" si="1">F12+F17</f>
        <v>0</v>
      </c>
      <c r="G11" s="58">
        <f>G12+G17</f>
        <v>0</v>
      </c>
      <c r="H11" s="59">
        <f t="shared" si="1"/>
        <v>0</v>
      </c>
    </row>
    <row r="12" spans="2:12" x14ac:dyDescent="0.25">
      <c r="B12" s="89"/>
      <c r="C12" s="57"/>
      <c r="D12" s="90">
        <v>11</v>
      </c>
      <c r="E12" s="90" t="s">
        <v>44</v>
      </c>
      <c r="F12" s="84">
        <v>0</v>
      </c>
      <c r="G12" s="84">
        <v>0</v>
      </c>
      <c r="H12" s="85">
        <f>+F12+G12</f>
        <v>0</v>
      </c>
    </row>
    <row r="13" spans="2:12" x14ac:dyDescent="0.25">
      <c r="B13" s="89"/>
      <c r="C13" s="57"/>
      <c r="D13" s="90">
        <v>12</v>
      </c>
      <c r="E13" s="94" t="s">
        <v>49</v>
      </c>
      <c r="F13" s="84">
        <v>0</v>
      </c>
      <c r="G13" s="84">
        <v>0</v>
      </c>
      <c r="H13" s="85">
        <f>+F13+G13</f>
        <v>0</v>
      </c>
      <c r="K13" s="33"/>
      <c r="L13" s="33"/>
    </row>
    <row r="14" spans="2:12" x14ac:dyDescent="0.25">
      <c r="B14" s="89"/>
      <c r="C14" s="57"/>
      <c r="D14" s="90">
        <v>31</v>
      </c>
      <c r="E14" s="90" t="s">
        <v>32</v>
      </c>
      <c r="F14" s="84">
        <v>0</v>
      </c>
      <c r="G14" s="84">
        <v>0</v>
      </c>
      <c r="H14" s="85">
        <f>+F14+G14</f>
        <v>0</v>
      </c>
    </row>
    <row r="15" spans="2:12" x14ac:dyDescent="0.25">
      <c r="B15" s="89"/>
      <c r="C15" s="57"/>
      <c r="D15" s="90">
        <v>43</v>
      </c>
      <c r="E15" s="90" t="s">
        <v>40</v>
      </c>
      <c r="F15" s="84">
        <v>0</v>
      </c>
      <c r="G15" s="84">
        <v>0</v>
      </c>
      <c r="H15" s="85">
        <f>+F15+G15</f>
        <v>0</v>
      </c>
    </row>
    <row r="16" spans="2:12" x14ac:dyDescent="0.25">
      <c r="B16" s="89"/>
      <c r="C16" s="57"/>
      <c r="D16" s="90">
        <v>52</v>
      </c>
      <c r="E16" s="90" t="s">
        <v>44</v>
      </c>
      <c r="F16" s="84">
        <v>0</v>
      </c>
      <c r="G16" s="84">
        <v>0</v>
      </c>
      <c r="H16" s="85"/>
    </row>
    <row r="17" spans="2:8" x14ac:dyDescent="0.25">
      <c r="B17" s="89"/>
      <c r="C17" s="57"/>
      <c r="D17" s="90">
        <v>56</v>
      </c>
      <c r="E17" s="90" t="s">
        <v>45</v>
      </c>
      <c r="F17" s="84">
        <v>0</v>
      </c>
      <c r="G17" s="84">
        <v>0</v>
      </c>
      <c r="H17" s="85">
        <f>+F17+G17</f>
        <v>0</v>
      </c>
    </row>
    <row r="18" spans="2:8" x14ac:dyDescent="0.25">
      <c r="B18" s="91"/>
      <c r="C18" s="9" t="s">
        <v>109</v>
      </c>
      <c r="D18" s="92"/>
      <c r="E18" s="93"/>
      <c r="F18" s="58"/>
      <c r="G18" s="58"/>
      <c r="H18" s="59"/>
    </row>
    <row r="19" spans="2:8" ht="27.75" customHeight="1" thickBot="1" x14ac:dyDescent="0.3">
      <c r="B19" s="250" t="s">
        <v>86</v>
      </c>
      <c r="C19" s="251"/>
      <c r="D19" s="251"/>
      <c r="E19" s="251"/>
      <c r="F19" s="101">
        <f>F10</f>
        <v>0</v>
      </c>
      <c r="G19" s="101">
        <f t="shared" ref="G19:H19" si="2">G10</f>
        <v>0</v>
      </c>
      <c r="H19" s="101">
        <f t="shared" si="2"/>
        <v>0</v>
      </c>
    </row>
    <row r="20" spans="2:8" ht="4.5" customHeight="1" thickBot="1" x14ac:dyDescent="0.3">
      <c r="B20" s="2"/>
      <c r="C20" s="2"/>
      <c r="D20" s="2"/>
      <c r="E20" s="2"/>
      <c r="F20" s="2"/>
      <c r="G20" s="3"/>
      <c r="H20" s="3"/>
    </row>
    <row r="21" spans="2:8" ht="25.5" x14ac:dyDescent="0.25">
      <c r="B21" s="36" t="s">
        <v>9</v>
      </c>
      <c r="C21" s="37" t="s">
        <v>10</v>
      </c>
      <c r="D21" s="37" t="s">
        <v>11</v>
      </c>
      <c r="E21" s="37" t="s">
        <v>14</v>
      </c>
      <c r="F21" s="38" t="s">
        <v>118</v>
      </c>
      <c r="G21" s="38" t="s">
        <v>89</v>
      </c>
      <c r="H21" s="39" t="s">
        <v>119</v>
      </c>
    </row>
    <row r="22" spans="2:8" ht="15.75" customHeight="1" x14ac:dyDescent="0.25">
      <c r="B22" s="40">
        <v>5</v>
      </c>
      <c r="C22" s="8"/>
      <c r="D22" s="8"/>
      <c r="E22" s="8" t="s">
        <v>23</v>
      </c>
      <c r="F22" s="28">
        <f>F23</f>
        <v>0</v>
      </c>
      <c r="G22" s="28">
        <f t="shared" ref="G22:H22" si="3">G23</f>
        <v>0</v>
      </c>
      <c r="H22" s="28">
        <f t="shared" si="3"/>
        <v>0</v>
      </c>
    </row>
    <row r="23" spans="2:8" ht="15.75" customHeight="1" x14ac:dyDescent="0.25">
      <c r="B23" s="53"/>
      <c r="C23" s="54">
        <v>54</v>
      </c>
      <c r="D23" s="54"/>
      <c r="E23" s="54" t="s">
        <v>31</v>
      </c>
      <c r="F23" s="55">
        <f t="shared" ref="F23:H23" si="4">F24+F25+F26</f>
        <v>0</v>
      </c>
      <c r="G23" s="55">
        <f t="shared" si="4"/>
        <v>0</v>
      </c>
      <c r="H23" s="56">
        <f t="shared" si="4"/>
        <v>0</v>
      </c>
    </row>
    <row r="24" spans="2:8" x14ac:dyDescent="0.25">
      <c r="B24" s="89"/>
      <c r="C24" s="57"/>
      <c r="D24" s="90">
        <v>11</v>
      </c>
      <c r="E24" s="90" t="s">
        <v>44</v>
      </c>
      <c r="F24" s="84">
        <v>0</v>
      </c>
      <c r="G24" s="84">
        <v>0</v>
      </c>
      <c r="H24" s="85">
        <f>+F24+G24</f>
        <v>0</v>
      </c>
    </row>
    <row r="25" spans="2:8" x14ac:dyDescent="0.25">
      <c r="B25" s="89"/>
      <c r="C25" s="57"/>
      <c r="D25" s="90">
        <v>12</v>
      </c>
      <c r="E25" s="94" t="s">
        <v>49</v>
      </c>
      <c r="F25" s="84">
        <v>0</v>
      </c>
      <c r="G25" s="84">
        <v>0</v>
      </c>
      <c r="H25" s="85">
        <f>+F25+G25</f>
        <v>0</v>
      </c>
    </row>
    <row r="26" spans="2:8" x14ac:dyDescent="0.25">
      <c r="B26" s="89"/>
      <c r="C26" s="57"/>
      <c r="D26" s="90">
        <v>31</v>
      </c>
      <c r="E26" s="90" t="s">
        <v>32</v>
      </c>
      <c r="F26" s="84">
        <v>0</v>
      </c>
      <c r="G26" s="84">
        <v>0</v>
      </c>
      <c r="H26" s="85">
        <f>+F26+G26</f>
        <v>0</v>
      </c>
    </row>
    <row r="27" spans="2:8" x14ac:dyDescent="0.25">
      <c r="B27" s="89"/>
      <c r="C27" s="57"/>
      <c r="D27" s="90">
        <v>43</v>
      </c>
      <c r="E27" s="90" t="s">
        <v>40</v>
      </c>
      <c r="F27" s="84">
        <v>0</v>
      </c>
      <c r="G27" s="84">
        <v>0</v>
      </c>
      <c r="H27" s="85">
        <f>+F27+G27</f>
        <v>0</v>
      </c>
    </row>
    <row r="28" spans="2:8" x14ac:dyDescent="0.25">
      <c r="B28" s="89"/>
      <c r="C28" s="57"/>
      <c r="D28" s="90">
        <v>52</v>
      </c>
      <c r="E28" s="90" t="s">
        <v>44</v>
      </c>
      <c r="F28" s="84">
        <v>0</v>
      </c>
      <c r="G28" s="84">
        <v>0</v>
      </c>
      <c r="H28" s="85"/>
    </row>
    <row r="29" spans="2:8" ht="30.75" customHeight="1" x14ac:dyDescent="0.25">
      <c r="B29" s="89"/>
      <c r="C29" s="57"/>
      <c r="D29" s="90">
        <v>56</v>
      </c>
      <c r="E29" s="90" t="s">
        <v>45</v>
      </c>
      <c r="F29" s="84">
        <v>0</v>
      </c>
      <c r="G29" s="84">
        <v>0</v>
      </c>
      <c r="H29" s="85">
        <f>+F29+G29</f>
        <v>0</v>
      </c>
    </row>
    <row r="30" spans="2:8" x14ac:dyDescent="0.25">
      <c r="B30" s="91"/>
      <c r="C30" s="9" t="s">
        <v>109</v>
      </c>
      <c r="D30" s="92"/>
      <c r="E30" s="93"/>
      <c r="F30" s="58"/>
      <c r="G30" s="58"/>
      <c r="H30" s="59"/>
    </row>
    <row r="31" spans="2:8" ht="15.75" thickBot="1" x14ac:dyDescent="0.3">
      <c r="B31" s="250" t="s">
        <v>87</v>
      </c>
      <c r="C31" s="251"/>
      <c r="D31" s="251"/>
      <c r="E31" s="251"/>
      <c r="F31" s="102">
        <f>F22</f>
        <v>0</v>
      </c>
      <c r="G31" s="102">
        <f t="shared" ref="G31:H31" si="5">G22</f>
        <v>0</v>
      </c>
      <c r="H31" s="102">
        <f t="shared" si="5"/>
        <v>0</v>
      </c>
    </row>
  </sheetData>
  <mergeCells count="6">
    <mergeCell ref="B31:E31"/>
    <mergeCell ref="B1:H1"/>
    <mergeCell ref="B3:H3"/>
    <mergeCell ref="B5:H5"/>
    <mergeCell ref="B7:H7"/>
    <mergeCell ref="B19:E19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8"/>
  <sheetViews>
    <sheetView showGridLines="0" tabSelected="1" topLeftCell="A64" zoomScale="80" zoomScaleNormal="80" workbookViewId="0">
      <selection activeCell="O98" sqref="O9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7109375" customWidth="1"/>
    <col min="5" max="5" width="35.7109375" customWidth="1"/>
    <col min="6" max="8" width="14.42578125" customWidth="1"/>
  </cols>
  <sheetData>
    <row r="1" spans="2:8" ht="42" customHeight="1" x14ac:dyDescent="0.25">
      <c r="B1" s="198">
        <f>' Račun prih. i rash. izvori fin'!B1:F1</f>
        <v>0</v>
      </c>
      <c r="C1" s="198"/>
      <c r="D1" s="198"/>
      <c r="E1" s="198"/>
      <c r="F1" s="198"/>
      <c r="G1" s="198"/>
      <c r="H1" s="198"/>
    </row>
    <row r="2" spans="2:8" ht="18" x14ac:dyDescent="0.25">
      <c r="B2" s="2"/>
      <c r="C2" s="2"/>
      <c r="D2" s="2"/>
      <c r="E2" s="2"/>
      <c r="F2" s="2"/>
      <c r="G2" s="30"/>
      <c r="H2" s="3"/>
    </row>
    <row r="3" spans="2:8" ht="18" customHeight="1" x14ac:dyDescent="0.25">
      <c r="B3" s="198" t="s">
        <v>24</v>
      </c>
      <c r="C3" s="210"/>
      <c r="D3" s="210"/>
      <c r="E3" s="210"/>
      <c r="F3" s="210"/>
      <c r="G3" s="210"/>
      <c r="H3" s="210"/>
    </row>
    <row r="4" spans="2:8" ht="9" customHeight="1" thickBot="1" x14ac:dyDescent="0.3">
      <c r="B4" s="2"/>
      <c r="C4" s="2"/>
      <c r="D4" s="2"/>
      <c r="E4" s="2"/>
      <c r="F4" s="2"/>
      <c r="G4" s="3"/>
      <c r="H4" s="3"/>
    </row>
    <row r="5" spans="2:8" ht="25.5" x14ac:dyDescent="0.25">
      <c r="B5" s="279" t="s">
        <v>26</v>
      </c>
      <c r="C5" s="280"/>
      <c r="D5" s="281"/>
      <c r="E5" s="37" t="s">
        <v>27</v>
      </c>
      <c r="F5" s="38" t="s">
        <v>118</v>
      </c>
      <c r="G5" s="38" t="s">
        <v>89</v>
      </c>
      <c r="H5" s="39" t="s">
        <v>119</v>
      </c>
    </row>
    <row r="6" spans="2:8" ht="25.5" x14ac:dyDescent="0.25">
      <c r="B6" s="282" t="s">
        <v>110</v>
      </c>
      <c r="C6" s="283"/>
      <c r="D6" s="284"/>
      <c r="E6" s="131" t="s">
        <v>113</v>
      </c>
      <c r="F6" s="135">
        <f t="shared" ref="F6:H8" si="0">F7</f>
        <v>2340570</v>
      </c>
      <c r="G6" s="135">
        <f t="shared" si="0"/>
        <v>46930</v>
      </c>
      <c r="H6" s="136">
        <f>H7</f>
        <v>2387050</v>
      </c>
    </row>
    <row r="7" spans="2:8" ht="27.75" customHeight="1" x14ac:dyDescent="0.25">
      <c r="B7" s="285" t="s">
        <v>111</v>
      </c>
      <c r="C7" s="286"/>
      <c r="D7" s="287"/>
      <c r="E7" s="129" t="s">
        <v>114</v>
      </c>
      <c r="F7" s="134">
        <f t="shared" si="0"/>
        <v>2340570</v>
      </c>
      <c r="G7" s="133">
        <f t="shared" si="0"/>
        <v>46930</v>
      </c>
      <c r="H7" s="137">
        <f t="shared" si="0"/>
        <v>2387050</v>
      </c>
    </row>
    <row r="8" spans="2:8" ht="30.75" customHeight="1" x14ac:dyDescent="0.25">
      <c r="B8" s="288" t="s">
        <v>112</v>
      </c>
      <c r="C8" s="289"/>
      <c r="D8" s="290"/>
      <c r="E8" s="130" t="s">
        <v>115</v>
      </c>
      <c r="F8" s="132">
        <f t="shared" si="0"/>
        <v>2340570</v>
      </c>
      <c r="G8" s="132">
        <f t="shared" si="0"/>
        <v>46930</v>
      </c>
      <c r="H8" s="138">
        <f t="shared" si="0"/>
        <v>2387050</v>
      </c>
    </row>
    <row r="9" spans="2:8" ht="28.5" customHeight="1" x14ac:dyDescent="0.25">
      <c r="B9" s="276" t="s">
        <v>54</v>
      </c>
      <c r="C9" s="277"/>
      <c r="D9" s="278"/>
      <c r="E9" s="118" t="s">
        <v>55</v>
      </c>
      <c r="F9" s="65">
        <f>+F10+F44+F58+F63+F67+F72+F90+F94+F98+F102</f>
        <v>2340570</v>
      </c>
      <c r="G9" s="65">
        <f>+G10+G44+G58+G63+G67+G72+G90+G94+G98+G102</f>
        <v>46930</v>
      </c>
      <c r="H9" s="66">
        <f>+H10+H44+H58+H63+H67+H72+H90+H94+H98+H102</f>
        <v>2387050</v>
      </c>
    </row>
    <row r="10" spans="2:8" ht="25.5" x14ac:dyDescent="0.25">
      <c r="B10" s="255" t="s">
        <v>56</v>
      </c>
      <c r="C10" s="256"/>
      <c r="D10" s="257"/>
      <c r="E10" s="62" t="s">
        <v>57</v>
      </c>
      <c r="F10" s="63">
        <f>+F11+F15+F19+F25+F29+F32+F38+F41</f>
        <v>2135880</v>
      </c>
      <c r="G10" s="63">
        <f t="shared" ref="G10" si="1">+G11+G15+G19+G25+G29+G32+G38+G41</f>
        <v>17620</v>
      </c>
      <c r="H10" s="63">
        <f>+H11+H15+H19+H25+H29+H32+H38+H41</f>
        <v>2153050</v>
      </c>
    </row>
    <row r="11" spans="2:8" x14ac:dyDescent="0.25">
      <c r="B11" s="273" t="s">
        <v>58</v>
      </c>
      <c r="C11" s="274"/>
      <c r="D11" s="275"/>
      <c r="E11" s="104" t="s">
        <v>59</v>
      </c>
      <c r="F11" s="105">
        <f>+F12</f>
        <v>60200</v>
      </c>
      <c r="G11" s="105">
        <f>+G12</f>
        <v>9000</v>
      </c>
      <c r="H11" s="106">
        <f>+H12</f>
        <v>68700</v>
      </c>
    </row>
    <row r="12" spans="2:8" x14ac:dyDescent="0.25">
      <c r="B12" s="261">
        <v>3</v>
      </c>
      <c r="C12" s="262"/>
      <c r="D12" s="263"/>
      <c r="E12" s="31" t="s">
        <v>15</v>
      </c>
      <c r="F12" s="5">
        <f>+F13+F14</f>
        <v>60200</v>
      </c>
      <c r="G12" s="5">
        <f t="shared" ref="G12" si="2">+G13+G14</f>
        <v>9000</v>
      </c>
      <c r="H12" s="5">
        <f>+H13</f>
        <v>68700</v>
      </c>
    </row>
    <row r="13" spans="2:8" x14ac:dyDescent="0.25">
      <c r="B13" s="264">
        <v>32</v>
      </c>
      <c r="C13" s="265"/>
      <c r="D13" s="266"/>
      <c r="E13" s="31" t="s">
        <v>28</v>
      </c>
      <c r="F13" s="6">
        <v>60200</v>
      </c>
      <c r="G13" s="6">
        <v>8500</v>
      </c>
      <c r="H13" s="43">
        <f>+F13+G13</f>
        <v>68700</v>
      </c>
    </row>
    <row r="14" spans="2:8" x14ac:dyDescent="0.25">
      <c r="B14" s="264">
        <v>34</v>
      </c>
      <c r="C14" s="265"/>
      <c r="D14" s="266"/>
      <c r="E14" s="145" t="s">
        <v>50</v>
      </c>
      <c r="F14" s="5">
        <v>0</v>
      </c>
      <c r="G14" s="5">
        <v>500</v>
      </c>
      <c r="H14" s="43">
        <f>+F14+G14</f>
        <v>500</v>
      </c>
    </row>
    <row r="15" spans="2:8" ht="25.5" x14ac:dyDescent="0.25">
      <c r="B15" s="273" t="s">
        <v>60</v>
      </c>
      <c r="C15" s="274"/>
      <c r="D15" s="275"/>
      <c r="E15" s="104" t="s">
        <v>61</v>
      </c>
      <c r="F15" s="107">
        <f t="shared" ref="F15:H15" si="3">+F16</f>
        <v>137000</v>
      </c>
      <c r="G15" s="107">
        <f t="shared" si="3"/>
        <v>0</v>
      </c>
      <c r="H15" s="108">
        <f t="shared" si="3"/>
        <v>137000</v>
      </c>
    </row>
    <row r="16" spans="2:8" x14ac:dyDescent="0.25">
      <c r="B16" s="261">
        <v>3</v>
      </c>
      <c r="C16" s="262"/>
      <c r="D16" s="263"/>
      <c r="E16" s="31" t="s">
        <v>15</v>
      </c>
      <c r="F16" s="5">
        <f t="shared" ref="F16:H16" si="4">+F17+F18</f>
        <v>137000</v>
      </c>
      <c r="G16" s="5">
        <f t="shared" si="4"/>
        <v>0</v>
      </c>
      <c r="H16" s="42">
        <f t="shared" si="4"/>
        <v>137000</v>
      </c>
    </row>
    <row r="17" spans="2:8" x14ac:dyDescent="0.25">
      <c r="B17" s="264">
        <v>32</v>
      </c>
      <c r="C17" s="265"/>
      <c r="D17" s="266"/>
      <c r="E17" s="31" t="s">
        <v>28</v>
      </c>
      <c r="F17" s="6">
        <v>136200</v>
      </c>
      <c r="G17" s="6">
        <v>0</v>
      </c>
      <c r="H17" s="43">
        <f t="shared" ref="H17:H18" si="5">+F17+G17</f>
        <v>136200</v>
      </c>
    </row>
    <row r="18" spans="2:8" x14ac:dyDescent="0.25">
      <c r="B18" s="264">
        <v>34</v>
      </c>
      <c r="C18" s="265"/>
      <c r="D18" s="266"/>
      <c r="E18" s="31" t="s">
        <v>50</v>
      </c>
      <c r="F18" s="6">
        <v>800</v>
      </c>
      <c r="G18" s="6">
        <v>0</v>
      </c>
      <c r="H18" s="43">
        <f t="shared" si="5"/>
        <v>800</v>
      </c>
    </row>
    <row r="19" spans="2:8" ht="15" customHeight="1" x14ac:dyDescent="0.25">
      <c r="B19" s="273" t="s">
        <v>62</v>
      </c>
      <c r="C19" s="274"/>
      <c r="D19" s="275"/>
      <c r="E19" s="104" t="s">
        <v>93</v>
      </c>
      <c r="F19" s="105">
        <f t="shared" ref="F19:G19" si="6">+F20</f>
        <v>57400</v>
      </c>
      <c r="G19" s="105">
        <f t="shared" si="6"/>
        <v>-3200</v>
      </c>
      <c r="H19" s="106">
        <f>H20</f>
        <v>54200</v>
      </c>
    </row>
    <row r="20" spans="2:8" x14ac:dyDescent="0.25">
      <c r="B20" s="261">
        <v>3</v>
      </c>
      <c r="C20" s="262"/>
      <c r="D20" s="263"/>
      <c r="E20" s="31" t="s">
        <v>15</v>
      </c>
      <c r="F20" s="5">
        <f>F21+F22+F23+F24</f>
        <v>57400</v>
      </c>
      <c r="G20" s="5">
        <f>G21+G22+G23+G24</f>
        <v>-3200</v>
      </c>
      <c r="H20" s="42">
        <f>H21+H22+H23+H24</f>
        <v>54200</v>
      </c>
    </row>
    <row r="21" spans="2:8" x14ac:dyDescent="0.25">
      <c r="B21" s="264">
        <v>31</v>
      </c>
      <c r="C21" s="265"/>
      <c r="D21" s="266"/>
      <c r="E21" s="31" t="s">
        <v>16</v>
      </c>
      <c r="F21" s="6">
        <v>9900</v>
      </c>
      <c r="G21" s="6">
        <v>-2300</v>
      </c>
      <c r="H21" s="43">
        <f t="shared" ref="H21:H23" si="7">+F21+G21</f>
        <v>7600</v>
      </c>
    </row>
    <row r="22" spans="2:8" x14ac:dyDescent="0.25">
      <c r="B22" s="264">
        <v>32</v>
      </c>
      <c r="C22" s="265"/>
      <c r="D22" s="266"/>
      <c r="E22" s="31" t="s">
        <v>28</v>
      </c>
      <c r="F22" s="6">
        <v>47400</v>
      </c>
      <c r="G22" s="6">
        <v>-1400</v>
      </c>
      <c r="H22" s="43">
        <f t="shared" si="7"/>
        <v>46000</v>
      </c>
    </row>
    <row r="23" spans="2:8" x14ac:dyDescent="0.25">
      <c r="B23" s="264">
        <v>34</v>
      </c>
      <c r="C23" s="265"/>
      <c r="D23" s="266"/>
      <c r="E23" s="31" t="s">
        <v>50</v>
      </c>
      <c r="F23" s="6">
        <v>100</v>
      </c>
      <c r="G23" s="6">
        <v>500</v>
      </c>
      <c r="H23" s="43">
        <f t="shared" si="7"/>
        <v>600</v>
      </c>
    </row>
    <row r="24" spans="2:8" ht="25.5" x14ac:dyDescent="0.25">
      <c r="B24" s="114">
        <v>38</v>
      </c>
      <c r="C24" s="115"/>
      <c r="D24" s="116"/>
      <c r="E24" s="112" t="s">
        <v>136</v>
      </c>
      <c r="F24" s="5">
        <v>0</v>
      </c>
      <c r="G24" s="5">
        <v>0</v>
      </c>
      <c r="H24" s="69"/>
    </row>
    <row r="25" spans="2:8" ht="25.5" x14ac:dyDescent="0.25">
      <c r="B25" s="273" t="s">
        <v>63</v>
      </c>
      <c r="C25" s="274"/>
      <c r="D25" s="275"/>
      <c r="E25" s="104" t="s">
        <v>64</v>
      </c>
      <c r="F25" s="107">
        <f t="shared" ref="F25:H25" si="8">+F26</f>
        <v>0</v>
      </c>
      <c r="G25" s="107">
        <f t="shared" si="8"/>
        <v>2000</v>
      </c>
      <c r="H25" s="108">
        <f t="shared" si="8"/>
        <v>2050</v>
      </c>
    </row>
    <row r="26" spans="2:8" x14ac:dyDescent="0.25">
      <c r="B26" s="261">
        <v>3</v>
      </c>
      <c r="C26" s="262"/>
      <c r="D26" s="263"/>
      <c r="E26" s="31" t="s">
        <v>15</v>
      </c>
      <c r="F26" s="5">
        <f t="shared" ref="F26:G26" si="9">+F28</f>
        <v>0</v>
      </c>
      <c r="G26" s="5">
        <f t="shared" si="9"/>
        <v>2000</v>
      </c>
      <c r="H26" s="42">
        <f>H27++H28</f>
        <v>2050</v>
      </c>
    </row>
    <row r="27" spans="2:8" x14ac:dyDescent="0.25">
      <c r="B27" s="264">
        <v>31</v>
      </c>
      <c r="C27" s="265"/>
      <c r="D27" s="266"/>
      <c r="E27" s="145" t="s">
        <v>16</v>
      </c>
      <c r="F27" s="5">
        <v>0</v>
      </c>
      <c r="G27" s="5">
        <v>50</v>
      </c>
      <c r="H27" s="42">
        <f>F27+G27</f>
        <v>50</v>
      </c>
    </row>
    <row r="28" spans="2:8" x14ac:dyDescent="0.25">
      <c r="B28" s="264">
        <v>32</v>
      </c>
      <c r="C28" s="265"/>
      <c r="D28" s="266"/>
      <c r="E28" s="31" t="s">
        <v>28</v>
      </c>
      <c r="F28" s="6">
        <v>0</v>
      </c>
      <c r="G28" s="6">
        <v>2000</v>
      </c>
      <c r="H28" s="43">
        <f>+F28+G28</f>
        <v>2000</v>
      </c>
    </row>
    <row r="29" spans="2:8" ht="15" customHeight="1" x14ac:dyDescent="0.25">
      <c r="B29" s="273" t="s">
        <v>132</v>
      </c>
      <c r="C29" s="274"/>
      <c r="D29" s="275"/>
      <c r="E29" s="144" t="s">
        <v>133</v>
      </c>
      <c r="F29" s="107">
        <f t="shared" ref="F29:H29" si="10">+F30</f>
        <v>30950</v>
      </c>
      <c r="G29" s="107">
        <f t="shared" si="10"/>
        <v>10950</v>
      </c>
      <c r="H29" s="108">
        <f t="shared" si="10"/>
        <v>41900</v>
      </c>
    </row>
    <row r="30" spans="2:8" x14ac:dyDescent="0.25">
      <c r="B30" s="261">
        <v>3</v>
      </c>
      <c r="C30" s="262"/>
      <c r="D30" s="263"/>
      <c r="E30" s="145" t="s">
        <v>15</v>
      </c>
      <c r="F30" s="5">
        <f>F31</f>
        <v>30950</v>
      </c>
      <c r="G30" s="5">
        <f t="shared" ref="G30" si="11">G31</f>
        <v>10950</v>
      </c>
      <c r="H30" s="5">
        <f>H31</f>
        <v>41900</v>
      </c>
    </row>
    <row r="31" spans="2:8" x14ac:dyDescent="0.25">
      <c r="B31" s="264">
        <v>32</v>
      </c>
      <c r="C31" s="265"/>
      <c r="D31" s="266"/>
      <c r="E31" s="145" t="s">
        <v>28</v>
      </c>
      <c r="F31" s="5">
        <v>30950</v>
      </c>
      <c r="G31" s="5">
        <v>10950</v>
      </c>
      <c r="H31" s="5">
        <f>F31+G31</f>
        <v>41900</v>
      </c>
    </row>
    <row r="32" spans="2:8" x14ac:dyDescent="0.25">
      <c r="B32" s="273" t="s">
        <v>65</v>
      </c>
      <c r="C32" s="274"/>
      <c r="D32" s="275"/>
      <c r="E32" s="104" t="s">
        <v>66</v>
      </c>
      <c r="F32" s="107">
        <f t="shared" ref="F32:H32" si="12">+F33</f>
        <v>1841330</v>
      </c>
      <c r="G32" s="107">
        <f t="shared" si="12"/>
        <v>-1130</v>
      </c>
      <c r="H32" s="108">
        <f t="shared" si="12"/>
        <v>1840200</v>
      </c>
    </row>
    <row r="33" spans="2:8" x14ac:dyDescent="0.25">
      <c r="B33" s="261">
        <v>3</v>
      </c>
      <c r="C33" s="262"/>
      <c r="D33" s="263"/>
      <c r="E33" s="31" t="s">
        <v>15</v>
      </c>
      <c r="F33" s="5">
        <f t="shared" ref="F33:H33" si="13">SUM(F34:F36)</f>
        <v>1841330</v>
      </c>
      <c r="G33" s="5">
        <f t="shared" si="13"/>
        <v>-1130</v>
      </c>
      <c r="H33" s="42">
        <f t="shared" si="13"/>
        <v>1840200</v>
      </c>
    </row>
    <row r="34" spans="2:8" x14ac:dyDescent="0.25">
      <c r="B34" s="264">
        <v>31</v>
      </c>
      <c r="C34" s="265"/>
      <c r="D34" s="266"/>
      <c r="E34" s="31" t="s">
        <v>16</v>
      </c>
      <c r="F34" s="6">
        <v>1834900</v>
      </c>
      <c r="G34" s="6">
        <v>0</v>
      </c>
      <c r="H34" s="43">
        <f t="shared" ref="H34:H37" si="14">+F34+G34</f>
        <v>1834900</v>
      </c>
    </row>
    <row r="35" spans="2:8" x14ac:dyDescent="0.25">
      <c r="B35" s="264">
        <v>32</v>
      </c>
      <c r="C35" s="265"/>
      <c r="D35" s="266"/>
      <c r="E35" s="31" t="s">
        <v>28</v>
      </c>
      <c r="F35" s="6">
        <v>6430</v>
      </c>
      <c r="G35" s="6">
        <v>-1130</v>
      </c>
      <c r="H35" s="43">
        <f t="shared" si="14"/>
        <v>5300</v>
      </c>
    </row>
    <row r="36" spans="2:8" x14ac:dyDescent="0.25">
      <c r="B36" s="264">
        <v>34</v>
      </c>
      <c r="C36" s="265"/>
      <c r="D36" s="266"/>
      <c r="E36" s="31" t="s">
        <v>50</v>
      </c>
      <c r="F36" s="6">
        <v>0</v>
      </c>
      <c r="G36" s="6">
        <v>0</v>
      </c>
      <c r="H36" s="43">
        <f t="shared" si="14"/>
        <v>0</v>
      </c>
    </row>
    <row r="37" spans="2:8" ht="25.5" x14ac:dyDescent="0.25">
      <c r="B37" s="114">
        <v>38</v>
      </c>
      <c r="C37" s="115"/>
      <c r="D37" s="116"/>
      <c r="E37" s="112" t="s">
        <v>136</v>
      </c>
      <c r="F37" s="5">
        <v>0</v>
      </c>
      <c r="G37" s="5">
        <v>0</v>
      </c>
      <c r="H37" s="43">
        <f t="shared" si="14"/>
        <v>0</v>
      </c>
    </row>
    <row r="38" spans="2:8" x14ac:dyDescent="0.25">
      <c r="B38" s="273" t="s">
        <v>77</v>
      </c>
      <c r="C38" s="274"/>
      <c r="D38" s="275"/>
      <c r="E38" s="113" t="s">
        <v>78</v>
      </c>
      <c r="F38" s="105">
        <f>F39</f>
        <v>9000</v>
      </c>
      <c r="G38" s="105">
        <f t="shared" ref="G38:H38" si="15">+G39</f>
        <v>0</v>
      </c>
      <c r="H38" s="106">
        <f t="shared" si="15"/>
        <v>9000</v>
      </c>
    </row>
    <row r="39" spans="2:8" x14ac:dyDescent="0.25">
      <c r="B39" s="261">
        <v>3</v>
      </c>
      <c r="C39" s="262"/>
      <c r="D39" s="263"/>
      <c r="E39" s="112" t="s">
        <v>15</v>
      </c>
      <c r="F39" s="5">
        <f>F40</f>
        <v>9000</v>
      </c>
      <c r="G39" s="5">
        <f>G40</f>
        <v>0</v>
      </c>
      <c r="H39" s="69">
        <f>H40</f>
        <v>9000</v>
      </c>
    </row>
    <row r="40" spans="2:8" x14ac:dyDescent="0.25">
      <c r="B40" s="264">
        <v>32</v>
      </c>
      <c r="C40" s="265"/>
      <c r="D40" s="266"/>
      <c r="E40" s="112" t="s">
        <v>28</v>
      </c>
      <c r="F40" s="5">
        <v>9000</v>
      </c>
      <c r="G40" s="5">
        <v>0</v>
      </c>
      <c r="H40" s="69">
        <f>F40+G40</f>
        <v>9000</v>
      </c>
    </row>
    <row r="41" spans="2:8" ht="38.25" x14ac:dyDescent="0.25">
      <c r="B41" s="291" t="s">
        <v>134</v>
      </c>
      <c r="C41" s="292"/>
      <c r="D41" s="293"/>
      <c r="E41" s="144" t="s">
        <v>135</v>
      </c>
      <c r="F41" s="105">
        <f>F42</f>
        <v>0</v>
      </c>
      <c r="G41" s="105">
        <f t="shared" ref="G41:H42" si="16">G42</f>
        <v>0</v>
      </c>
      <c r="H41" s="105">
        <f t="shared" si="16"/>
        <v>0</v>
      </c>
    </row>
    <row r="42" spans="2:8" x14ac:dyDescent="0.25">
      <c r="B42" s="261">
        <v>3</v>
      </c>
      <c r="C42" s="262"/>
      <c r="D42" s="263"/>
      <c r="E42" s="145" t="s">
        <v>15</v>
      </c>
      <c r="F42" s="5">
        <f>F43</f>
        <v>0</v>
      </c>
      <c r="G42" s="5">
        <f t="shared" si="16"/>
        <v>0</v>
      </c>
      <c r="H42" s="5">
        <f t="shared" si="16"/>
        <v>0</v>
      </c>
    </row>
    <row r="43" spans="2:8" ht="25.5" x14ac:dyDescent="0.25">
      <c r="B43" s="141">
        <v>38</v>
      </c>
      <c r="C43" s="142"/>
      <c r="D43" s="143"/>
      <c r="E43" s="145" t="s">
        <v>136</v>
      </c>
      <c r="F43" s="5">
        <v>0</v>
      </c>
      <c r="G43" s="5">
        <v>0</v>
      </c>
      <c r="H43" s="43">
        <f t="shared" ref="H43" si="17">+F43+G43</f>
        <v>0</v>
      </c>
    </row>
    <row r="44" spans="2:8" ht="25.5" x14ac:dyDescent="0.25">
      <c r="B44" s="255" t="s">
        <v>67</v>
      </c>
      <c r="C44" s="256"/>
      <c r="D44" s="257"/>
      <c r="E44" s="62" t="s">
        <v>68</v>
      </c>
      <c r="F44" s="63">
        <f>F45+F55</f>
        <v>7500</v>
      </c>
      <c r="G44" s="63">
        <f t="shared" ref="G44:H44" si="18">G45+G55</f>
        <v>0</v>
      </c>
      <c r="H44" s="63">
        <f t="shared" si="18"/>
        <v>7500</v>
      </c>
    </row>
    <row r="45" spans="2:8" ht="15" customHeight="1" x14ac:dyDescent="0.25">
      <c r="B45" s="273" t="s">
        <v>58</v>
      </c>
      <c r="C45" s="274"/>
      <c r="D45" s="275"/>
      <c r="E45" s="104" t="s">
        <v>59</v>
      </c>
      <c r="F45" s="105">
        <f t="shared" ref="F45:H45" si="19">+F46</f>
        <v>7500</v>
      </c>
      <c r="G45" s="105">
        <f t="shared" si="19"/>
        <v>0</v>
      </c>
      <c r="H45" s="106">
        <f t="shared" si="19"/>
        <v>7500</v>
      </c>
    </row>
    <row r="46" spans="2:8" x14ac:dyDescent="0.25">
      <c r="B46" s="261">
        <v>3</v>
      </c>
      <c r="C46" s="262"/>
      <c r="D46" s="263"/>
      <c r="E46" s="31" t="s">
        <v>15</v>
      </c>
      <c r="F46" s="5">
        <f>+F47+F48</f>
        <v>7500</v>
      </c>
      <c r="G46" s="5">
        <f>+G47+G48</f>
        <v>0</v>
      </c>
      <c r="H46" s="42">
        <f>+H47+H48</f>
        <v>7500</v>
      </c>
    </row>
    <row r="47" spans="2:8" x14ac:dyDescent="0.25">
      <c r="B47" s="264">
        <v>32</v>
      </c>
      <c r="C47" s="265"/>
      <c r="D47" s="266"/>
      <c r="E47" s="31" t="s">
        <v>28</v>
      </c>
      <c r="F47" s="6">
        <v>5200</v>
      </c>
      <c r="G47" s="6">
        <v>0</v>
      </c>
      <c r="H47" s="43">
        <f t="shared" ref="H47:H48" si="20">+F47+G47</f>
        <v>5200</v>
      </c>
    </row>
    <row r="48" spans="2:8" ht="25.5" x14ac:dyDescent="0.25">
      <c r="B48" s="264">
        <v>37</v>
      </c>
      <c r="C48" s="265"/>
      <c r="D48" s="266"/>
      <c r="E48" s="31" t="s">
        <v>51</v>
      </c>
      <c r="F48" s="60">
        <v>2300</v>
      </c>
      <c r="G48" s="60">
        <v>0</v>
      </c>
      <c r="H48" s="61">
        <f t="shared" si="20"/>
        <v>2300</v>
      </c>
    </row>
    <row r="49" spans="2:8" ht="15" hidden="1" customHeight="1" x14ac:dyDescent="0.25">
      <c r="B49" s="258" t="s">
        <v>62</v>
      </c>
      <c r="C49" s="259"/>
      <c r="D49" s="260"/>
      <c r="E49" s="31" t="s">
        <v>32</v>
      </c>
      <c r="F49" s="5">
        <f t="shared" ref="F49:H50" si="21">+F50</f>
        <v>0</v>
      </c>
      <c r="G49" s="5">
        <f t="shared" si="21"/>
        <v>0</v>
      </c>
      <c r="H49" s="42">
        <f t="shared" si="21"/>
        <v>0</v>
      </c>
    </row>
    <row r="50" spans="2:8" hidden="1" x14ac:dyDescent="0.25">
      <c r="B50" s="261">
        <v>3</v>
      </c>
      <c r="C50" s="262"/>
      <c r="D50" s="263"/>
      <c r="E50" s="31" t="s">
        <v>15</v>
      </c>
      <c r="F50" s="5">
        <f t="shared" si="21"/>
        <v>0</v>
      </c>
      <c r="G50" s="5">
        <f t="shared" si="21"/>
        <v>0</v>
      </c>
      <c r="H50" s="42">
        <f t="shared" si="21"/>
        <v>0</v>
      </c>
    </row>
    <row r="51" spans="2:8" hidden="1" x14ac:dyDescent="0.25">
      <c r="B51" s="264">
        <v>32</v>
      </c>
      <c r="C51" s="265"/>
      <c r="D51" s="266"/>
      <c r="E51" s="31" t="s">
        <v>28</v>
      </c>
      <c r="F51" s="6">
        <v>0</v>
      </c>
      <c r="G51" s="6">
        <v>0</v>
      </c>
      <c r="H51" s="43">
        <v>0</v>
      </c>
    </row>
    <row r="52" spans="2:8" ht="25.5" hidden="1" x14ac:dyDescent="0.25">
      <c r="B52" s="258" t="s">
        <v>65</v>
      </c>
      <c r="C52" s="259"/>
      <c r="D52" s="260"/>
      <c r="E52" s="31" t="s">
        <v>66</v>
      </c>
      <c r="F52" s="5">
        <f t="shared" ref="F52:H53" si="22">+F53</f>
        <v>0</v>
      </c>
      <c r="G52" s="5">
        <f t="shared" si="22"/>
        <v>0</v>
      </c>
      <c r="H52" s="42">
        <f t="shared" si="22"/>
        <v>0</v>
      </c>
    </row>
    <row r="53" spans="2:8" hidden="1" x14ac:dyDescent="0.25">
      <c r="B53" s="261">
        <v>3</v>
      </c>
      <c r="C53" s="262"/>
      <c r="D53" s="263"/>
      <c r="E53" s="31" t="s">
        <v>15</v>
      </c>
      <c r="F53" s="5">
        <f t="shared" si="22"/>
        <v>0</v>
      </c>
      <c r="G53" s="5">
        <f t="shared" si="22"/>
        <v>0</v>
      </c>
      <c r="H53" s="42">
        <f t="shared" si="22"/>
        <v>0</v>
      </c>
    </row>
    <row r="54" spans="2:8" hidden="1" x14ac:dyDescent="0.25">
      <c r="B54" s="264">
        <v>32</v>
      </c>
      <c r="C54" s="265"/>
      <c r="D54" s="266"/>
      <c r="E54" s="31" t="s">
        <v>28</v>
      </c>
      <c r="F54" s="6">
        <v>0</v>
      </c>
      <c r="G54" s="6">
        <v>0</v>
      </c>
      <c r="H54" s="43">
        <v>0</v>
      </c>
    </row>
    <row r="55" spans="2:8" ht="15" customHeight="1" x14ac:dyDescent="0.25">
      <c r="B55" s="273" t="s">
        <v>65</v>
      </c>
      <c r="C55" s="274"/>
      <c r="D55" s="275"/>
      <c r="E55" s="139" t="s">
        <v>66</v>
      </c>
      <c r="F55" s="105">
        <f t="shared" ref="F55:H56" si="23">+F56</f>
        <v>0</v>
      </c>
      <c r="G55" s="105">
        <f t="shared" si="23"/>
        <v>0</v>
      </c>
      <c r="H55" s="106">
        <f t="shared" si="23"/>
        <v>0</v>
      </c>
    </row>
    <row r="56" spans="2:8" x14ac:dyDescent="0.25">
      <c r="B56" s="261">
        <v>3</v>
      </c>
      <c r="C56" s="262"/>
      <c r="D56" s="263"/>
      <c r="E56" s="140" t="s">
        <v>15</v>
      </c>
      <c r="F56" s="5">
        <f t="shared" si="23"/>
        <v>0</v>
      </c>
      <c r="G56" s="5">
        <f t="shared" si="23"/>
        <v>0</v>
      </c>
      <c r="H56" s="42">
        <f t="shared" si="23"/>
        <v>0</v>
      </c>
    </row>
    <row r="57" spans="2:8" x14ac:dyDescent="0.25">
      <c r="B57" s="264">
        <v>32</v>
      </c>
      <c r="C57" s="265"/>
      <c r="D57" s="266"/>
      <c r="E57" s="140" t="s">
        <v>28</v>
      </c>
      <c r="F57" s="5">
        <v>0</v>
      </c>
      <c r="G57" s="5">
        <v>0</v>
      </c>
      <c r="H57" s="69">
        <f>+F57+G57</f>
        <v>0</v>
      </c>
    </row>
    <row r="58" spans="2:8" ht="24" customHeight="1" x14ac:dyDescent="0.25">
      <c r="B58" s="255" t="s">
        <v>69</v>
      </c>
      <c r="C58" s="256"/>
      <c r="D58" s="257"/>
      <c r="E58" s="62" t="s">
        <v>70</v>
      </c>
      <c r="F58" s="67">
        <f t="shared" ref="F58:H59" si="24">+F59</f>
        <v>0</v>
      </c>
      <c r="G58" s="67">
        <f t="shared" si="24"/>
        <v>0</v>
      </c>
      <c r="H58" s="68">
        <f t="shared" si="24"/>
        <v>0</v>
      </c>
    </row>
    <row r="59" spans="2:8" x14ac:dyDescent="0.25">
      <c r="B59" s="273" t="s">
        <v>58</v>
      </c>
      <c r="C59" s="274"/>
      <c r="D59" s="275"/>
      <c r="E59" s="104" t="s">
        <v>59</v>
      </c>
      <c r="F59" s="105">
        <f t="shared" si="24"/>
        <v>0</v>
      </c>
      <c r="G59" s="105">
        <f t="shared" si="24"/>
        <v>0</v>
      </c>
      <c r="H59" s="106">
        <f t="shared" si="24"/>
        <v>0</v>
      </c>
    </row>
    <row r="60" spans="2:8" x14ac:dyDescent="0.25">
      <c r="B60" s="261">
        <v>3</v>
      </c>
      <c r="C60" s="262"/>
      <c r="D60" s="263"/>
      <c r="E60" s="31" t="s">
        <v>15</v>
      </c>
      <c r="F60" s="5">
        <f t="shared" ref="F60:H60" si="25">+F61+F62</f>
        <v>0</v>
      </c>
      <c r="G60" s="5">
        <f t="shared" si="25"/>
        <v>0</v>
      </c>
      <c r="H60" s="42">
        <f t="shared" si="25"/>
        <v>0</v>
      </c>
    </row>
    <row r="61" spans="2:8" x14ac:dyDescent="0.25">
      <c r="B61" s="264">
        <v>31</v>
      </c>
      <c r="C61" s="265"/>
      <c r="D61" s="266"/>
      <c r="E61" s="31" t="s">
        <v>16</v>
      </c>
      <c r="F61" s="6">
        <v>0</v>
      </c>
      <c r="G61" s="6">
        <v>0</v>
      </c>
      <c r="H61" s="43">
        <f t="shared" ref="H61:H62" si="26">+F61+G61</f>
        <v>0</v>
      </c>
    </row>
    <row r="62" spans="2:8" x14ac:dyDescent="0.25">
      <c r="B62" s="264">
        <v>32</v>
      </c>
      <c r="C62" s="265"/>
      <c r="D62" s="266"/>
      <c r="E62" s="31" t="s">
        <v>28</v>
      </c>
      <c r="F62" s="6">
        <v>0</v>
      </c>
      <c r="G62" s="6">
        <v>0</v>
      </c>
      <c r="H62" s="43">
        <f t="shared" si="26"/>
        <v>0</v>
      </c>
    </row>
    <row r="63" spans="2:8" ht="23.25" customHeight="1" x14ac:dyDescent="0.25">
      <c r="B63" s="255" t="s">
        <v>71</v>
      </c>
      <c r="C63" s="256"/>
      <c r="D63" s="257"/>
      <c r="E63" s="62" t="s">
        <v>72</v>
      </c>
      <c r="F63" s="67">
        <f t="shared" ref="F63:H65" si="27">+F64</f>
        <v>63400</v>
      </c>
      <c r="G63" s="67">
        <f t="shared" si="27"/>
        <v>12700</v>
      </c>
      <c r="H63" s="68">
        <f t="shared" si="27"/>
        <v>76100</v>
      </c>
    </row>
    <row r="64" spans="2:8" x14ac:dyDescent="0.25">
      <c r="B64" s="273" t="s">
        <v>58</v>
      </c>
      <c r="C64" s="274"/>
      <c r="D64" s="275"/>
      <c r="E64" s="104" t="s">
        <v>59</v>
      </c>
      <c r="F64" s="105">
        <f t="shared" si="27"/>
        <v>63400</v>
      </c>
      <c r="G64" s="105">
        <f t="shared" si="27"/>
        <v>12700</v>
      </c>
      <c r="H64" s="106">
        <f t="shared" si="27"/>
        <v>76100</v>
      </c>
    </row>
    <row r="65" spans="2:8" ht="23.25" customHeight="1" x14ac:dyDescent="0.25">
      <c r="B65" s="261">
        <v>4</v>
      </c>
      <c r="C65" s="262"/>
      <c r="D65" s="263"/>
      <c r="E65" s="31" t="s">
        <v>17</v>
      </c>
      <c r="F65" s="5">
        <f t="shared" si="27"/>
        <v>63400</v>
      </c>
      <c r="G65" s="5">
        <f t="shared" si="27"/>
        <v>12700</v>
      </c>
      <c r="H65" s="42">
        <f t="shared" si="27"/>
        <v>76100</v>
      </c>
    </row>
    <row r="66" spans="2:8" ht="25.5" x14ac:dyDescent="0.25">
      <c r="B66" s="264">
        <v>42</v>
      </c>
      <c r="C66" s="265"/>
      <c r="D66" s="266"/>
      <c r="E66" s="31" t="s">
        <v>42</v>
      </c>
      <c r="F66" s="6">
        <v>63400</v>
      </c>
      <c r="G66" s="6">
        <v>12700</v>
      </c>
      <c r="H66" s="43">
        <f>+F66+G66</f>
        <v>76100</v>
      </c>
    </row>
    <row r="67" spans="2:8" ht="25.5" x14ac:dyDescent="0.25">
      <c r="B67" s="255" t="s">
        <v>73</v>
      </c>
      <c r="C67" s="256"/>
      <c r="D67" s="257"/>
      <c r="E67" s="62" t="s">
        <v>74</v>
      </c>
      <c r="F67" s="63">
        <f t="shared" ref="F67:H68" si="28">+F68</f>
        <v>2800</v>
      </c>
      <c r="G67" s="63">
        <f t="shared" si="28"/>
        <v>200</v>
      </c>
      <c r="H67" s="64">
        <f t="shared" si="28"/>
        <v>3000</v>
      </c>
    </row>
    <row r="68" spans="2:8" ht="15" customHeight="1" x14ac:dyDescent="0.25">
      <c r="B68" s="273" t="s">
        <v>58</v>
      </c>
      <c r="C68" s="274"/>
      <c r="D68" s="275"/>
      <c r="E68" s="104" t="s">
        <v>59</v>
      </c>
      <c r="F68" s="105">
        <f t="shared" si="28"/>
        <v>2800</v>
      </c>
      <c r="G68" s="105">
        <f t="shared" si="28"/>
        <v>200</v>
      </c>
      <c r="H68" s="106">
        <f t="shared" si="28"/>
        <v>3000</v>
      </c>
    </row>
    <row r="69" spans="2:8" ht="15" customHeight="1" x14ac:dyDescent="0.25">
      <c r="B69" s="261">
        <v>3</v>
      </c>
      <c r="C69" s="262"/>
      <c r="D69" s="263"/>
      <c r="E69" s="31" t="s">
        <v>15</v>
      </c>
      <c r="F69" s="5">
        <f t="shared" ref="F69:H69" si="29">+F70+F71</f>
        <v>2800</v>
      </c>
      <c r="G69" s="5">
        <f t="shared" si="29"/>
        <v>200</v>
      </c>
      <c r="H69" s="42">
        <f t="shared" si="29"/>
        <v>3000</v>
      </c>
    </row>
    <row r="70" spans="2:8" x14ac:dyDescent="0.25">
      <c r="B70" s="264">
        <v>31</v>
      </c>
      <c r="C70" s="265"/>
      <c r="D70" s="266"/>
      <c r="E70" s="31" t="s">
        <v>16</v>
      </c>
      <c r="F70" s="6">
        <v>1300</v>
      </c>
      <c r="G70" s="6">
        <v>200</v>
      </c>
      <c r="H70" s="43">
        <f t="shared" ref="H70:H71" si="30">+F70+G70</f>
        <v>1500</v>
      </c>
    </row>
    <row r="71" spans="2:8" x14ac:dyDescent="0.25">
      <c r="B71" s="264">
        <v>32</v>
      </c>
      <c r="C71" s="265"/>
      <c r="D71" s="266"/>
      <c r="E71" s="31" t="s">
        <v>28</v>
      </c>
      <c r="F71" s="6">
        <v>1500</v>
      </c>
      <c r="G71" s="6">
        <v>0</v>
      </c>
      <c r="H71" s="43">
        <f t="shared" si="30"/>
        <v>1500</v>
      </c>
    </row>
    <row r="72" spans="2:8" ht="38.25" x14ac:dyDescent="0.25">
      <c r="B72" s="255" t="s">
        <v>75</v>
      </c>
      <c r="C72" s="256"/>
      <c r="D72" s="257"/>
      <c r="E72" s="62" t="s">
        <v>76</v>
      </c>
      <c r="F72" s="63">
        <f t="shared" ref="F72:H72" si="31">+F73+F78+F81+F84+F87</f>
        <v>123540</v>
      </c>
      <c r="G72" s="63">
        <f t="shared" si="31"/>
        <v>16410</v>
      </c>
      <c r="H72" s="64">
        <f t="shared" si="31"/>
        <v>139950</v>
      </c>
    </row>
    <row r="73" spans="2:8" x14ac:dyDescent="0.25">
      <c r="B73" s="273" t="s">
        <v>58</v>
      </c>
      <c r="C73" s="274"/>
      <c r="D73" s="275"/>
      <c r="E73" s="104" t="s">
        <v>59</v>
      </c>
      <c r="F73" s="105">
        <f t="shared" ref="F73:H73" si="32">+F74+F76</f>
        <v>103900</v>
      </c>
      <c r="G73" s="105">
        <f t="shared" si="32"/>
        <v>3000</v>
      </c>
      <c r="H73" s="106">
        <f t="shared" si="32"/>
        <v>106900</v>
      </c>
    </row>
    <row r="74" spans="2:8" x14ac:dyDescent="0.25">
      <c r="B74" s="261">
        <v>3</v>
      </c>
      <c r="C74" s="262"/>
      <c r="D74" s="263"/>
      <c r="E74" s="31" t="s">
        <v>15</v>
      </c>
      <c r="F74" s="5">
        <f t="shared" ref="F74:H74" si="33">+F75</f>
        <v>93800</v>
      </c>
      <c r="G74" s="5">
        <f t="shared" si="33"/>
        <v>3000</v>
      </c>
      <c r="H74" s="42">
        <f t="shared" si="33"/>
        <v>96800</v>
      </c>
    </row>
    <row r="75" spans="2:8" x14ac:dyDescent="0.25">
      <c r="B75" s="264">
        <v>32</v>
      </c>
      <c r="C75" s="265"/>
      <c r="D75" s="266"/>
      <c r="E75" s="31" t="s">
        <v>28</v>
      </c>
      <c r="F75" s="6">
        <v>93800</v>
      </c>
      <c r="G75" s="6">
        <v>3000</v>
      </c>
      <c r="H75" s="43">
        <f>+F75+G75</f>
        <v>96800</v>
      </c>
    </row>
    <row r="76" spans="2:8" ht="24.75" customHeight="1" x14ac:dyDescent="0.25">
      <c r="B76" s="261">
        <v>4</v>
      </c>
      <c r="C76" s="262"/>
      <c r="D76" s="263"/>
      <c r="E76" s="31" t="s">
        <v>17</v>
      </c>
      <c r="F76" s="5">
        <f t="shared" ref="F76:H76" si="34">+F77</f>
        <v>10100</v>
      </c>
      <c r="G76" s="5">
        <f t="shared" si="34"/>
        <v>0</v>
      </c>
      <c r="H76" s="42">
        <f t="shared" si="34"/>
        <v>10100</v>
      </c>
    </row>
    <row r="77" spans="2:8" ht="25.5" x14ac:dyDescent="0.25">
      <c r="B77" s="264">
        <v>42</v>
      </c>
      <c r="C77" s="265"/>
      <c r="D77" s="266"/>
      <c r="E77" s="31" t="s">
        <v>42</v>
      </c>
      <c r="F77" s="6">
        <v>10100</v>
      </c>
      <c r="G77" s="6">
        <v>0</v>
      </c>
      <c r="H77" s="43">
        <f>+F77+G77</f>
        <v>10100</v>
      </c>
    </row>
    <row r="78" spans="2:8" ht="25.5" x14ac:dyDescent="0.25">
      <c r="B78" s="273" t="s">
        <v>60</v>
      </c>
      <c r="C78" s="274"/>
      <c r="D78" s="275"/>
      <c r="E78" s="104" t="s">
        <v>61</v>
      </c>
      <c r="F78" s="105">
        <f t="shared" ref="F78:H79" si="35">+F79</f>
        <v>4500</v>
      </c>
      <c r="G78" s="105">
        <f t="shared" si="35"/>
        <v>0</v>
      </c>
      <c r="H78" s="106">
        <f t="shared" si="35"/>
        <v>4500</v>
      </c>
    </row>
    <row r="79" spans="2:8" ht="23.25" customHeight="1" x14ac:dyDescent="0.25">
      <c r="B79" s="261">
        <v>4</v>
      </c>
      <c r="C79" s="262"/>
      <c r="D79" s="263"/>
      <c r="E79" s="31" t="s">
        <v>17</v>
      </c>
      <c r="F79" s="5">
        <f t="shared" si="35"/>
        <v>4500</v>
      </c>
      <c r="G79" s="5">
        <f t="shared" si="35"/>
        <v>0</v>
      </c>
      <c r="H79" s="42">
        <f t="shared" si="35"/>
        <v>4500</v>
      </c>
    </row>
    <row r="80" spans="2:8" ht="25.5" x14ac:dyDescent="0.25">
      <c r="B80" s="264">
        <v>42</v>
      </c>
      <c r="C80" s="265"/>
      <c r="D80" s="266"/>
      <c r="E80" s="31" t="s">
        <v>42</v>
      </c>
      <c r="F80" s="6">
        <v>4500</v>
      </c>
      <c r="G80" s="6">
        <v>0</v>
      </c>
      <c r="H80" s="43">
        <f>+F80+G80</f>
        <v>4500</v>
      </c>
    </row>
    <row r="81" spans="2:8" ht="15" customHeight="1" x14ac:dyDescent="0.25">
      <c r="B81" s="273" t="s">
        <v>62</v>
      </c>
      <c r="C81" s="274"/>
      <c r="D81" s="275"/>
      <c r="E81" s="104" t="s">
        <v>93</v>
      </c>
      <c r="F81" s="105">
        <f t="shared" ref="F81:H82" si="36">+F82</f>
        <v>8100</v>
      </c>
      <c r="G81" s="105">
        <f t="shared" si="36"/>
        <v>14650</v>
      </c>
      <c r="H81" s="106">
        <f t="shared" si="36"/>
        <v>22750</v>
      </c>
    </row>
    <row r="82" spans="2:8" ht="26.25" customHeight="1" x14ac:dyDescent="0.25">
      <c r="B82" s="261">
        <v>4</v>
      </c>
      <c r="C82" s="262"/>
      <c r="D82" s="263"/>
      <c r="E82" s="31" t="s">
        <v>17</v>
      </c>
      <c r="F82" s="5">
        <f t="shared" si="36"/>
        <v>8100</v>
      </c>
      <c r="G82" s="5">
        <f t="shared" si="36"/>
        <v>14650</v>
      </c>
      <c r="H82" s="42">
        <f t="shared" si="36"/>
        <v>22750</v>
      </c>
    </row>
    <row r="83" spans="2:8" ht="25.5" x14ac:dyDescent="0.25">
      <c r="B83" s="264">
        <v>42</v>
      </c>
      <c r="C83" s="265"/>
      <c r="D83" s="266"/>
      <c r="E83" s="31" t="s">
        <v>42</v>
      </c>
      <c r="F83" s="6">
        <v>8100</v>
      </c>
      <c r="G83" s="6">
        <v>14650</v>
      </c>
      <c r="H83" s="43">
        <f>+F83+G83</f>
        <v>22750</v>
      </c>
    </row>
    <row r="84" spans="2:8" x14ac:dyDescent="0.25">
      <c r="B84" s="273" t="s">
        <v>65</v>
      </c>
      <c r="C84" s="274"/>
      <c r="D84" s="275"/>
      <c r="E84" s="104" t="s">
        <v>66</v>
      </c>
      <c r="F84" s="105">
        <f t="shared" ref="F84:H85" si="37">+F85</f>
        <v>7040</v>
      </c>
      <c r="G84" s="105">
        <f t="shared" si="37"/>
        <v>-1240</v>
      </c>
      <c r="H84" s="106">
        <f t="shared" si="37"/>
        <v>5800</v>
      </c>
    </row>
    <row r="85" spans="2:8" ht="28.5" customHeight="1" x14ac:dyDescent="0.25">
      <c r="B85" s="261">
        <v>4</v>
      </c>
      <c r="C85" s="262"/>
      <c r="D85" s="263"/>
      <c r="E85" s="31" t="s">
        <v>17</v>
      </c>
      <c r="F85" s="5">
        <f t="shared" si="37"/>
        <v>7040</v>
      </c>
      <c r="G85" s="5">
        <f t="shared" si="37"/>
        <v>-1240</v>
      </c>
      <c r="H85" s="42">
        <f t="shared" si="37"/>
        <v>5800</v>
      </c>
    </row>
    <row r="86" spans="2:8" ht="25.5" x14ac:dyDescent="0.25">
      <c r="B86" s="264">
        <v>42</v>
      </c>
      <c r="C86" s="265"/>
      <c r="D86" s="266"/>
      <c r="E86" s="31" t="s">
        <v>42</v>
      </c>
      <c r="F86" s="6">
        <v>7040</v>
      </c>
      <c r="G86" s="6">
        <v>-1240</v>
      </c>
      <c r="H86" s="43">
        <f>+F86+G86</f>
        <v>5800</v>
      </c>
    </row>
    <row r="87" spans="2:8" ht="15" customHeight="1" x14ac:dyDescent="0.25">
      <c r="B87" s="273" t="s">
        <v>77</v>
      </c>
      <c r="C87" s="274"/>
      <c r="D87" s="275"/>
      <c r="E87" s="104" t="s">
        <v>78</v>
      </c>
      <c r="F87" s="105">
        <f t="shared" ref="F87:H88" si="38">+F88</f>
        <v>0</v>
      </c>
      <c r="G87" s="105">
        <f t="shared" si="38"/>
        <v>0</v>
      </c>
      <c r="H87" s="106">
        <f t="shared" si="38"/>
        <v>0</v>
      </c>
    </row>
    <row r="88" spans="2:8" ht="29.25" customHeight="1" x14ac:dyDescent="0.25">
      <c r="B88" s="261">
        <v>4</v>
      </c>
      <c r="C88" s="262"/>
      <c r="D88" s="263"/>
      <c r="E88" s="31" t="s">
        <v>17</v>
      </c>
      <c r="F88" s="5">
        <f t="shared" si="38"/>
        <v>0</v>
      </c>
      <c r="G88" s="5">
        <f t="shared" si="38"/>
        <v>0</v>
      </c>
      <c r="H88" s="42">
        <f t="shared" si="38"/>
        <v>0</v>
      </c>
    </row>
    <row r="89" spans="2:8" ht="25.5" x14ac:dyDescent="0.25">
      <c r="B89" s="264">
        <v>42</v>
      </c>
      <c r="C89" s="265"/>
      <c r="D89" s="266"/>
      <c r="E89" s="31" t="s">
        <v>42</v>
      </c>
      <c r="F89" s="6">
        <v>0</v>
      </c>
      <c r="G89" s="6">
        <v>0</v>
      </c>
      <c r="H89" s="43">
        <f>+F89+G89</f>
        <v>0</v>
      </c>
    </row>
    <row r="90" spans="2:8" ht="25.5" hidden="1" x14ac:dyDescent="0.25">
      <c r="B90" s="255" t="s">
        <v>79</v>
      </c>
      <c r="C90" s="256"/>
      <c r="D90" s="257"/>
      <c r="E90" s="62" t="s">
        <v>80</v>
      </c>
      <c r="F90" s="63">
        <f t="shared" ref="F90:H92" si="39">+F91</f>
        <v>0</v>
      </c>
      <c r="G90" s="63">
        <f t="shared" si="39"/>
        <v>0</v>
      </c>
      <c r="H90" s="64">
        <f t="shared" si="39"/>
        <v>0</v>
      </c>
    </row>
    <row r="91" spans="2:8" ht="25.5" hidden="1" x14ac:dyDescent="0.25">
      <c r="B91" s="258" t="s">
        <v>82</v>
      </c>
      <c r="C91" s="259"/>
      <c r="D91" s="260"/>
      <c r="E91" s="31" t="s">
        <v>81</v>
      </c>
      <c r="F91" s="5">
        <f t="shared" si="39"/>
        <v>0</v>
      </c>
      <c r="G91" s="5">
        <f t="shared" si="39"/>
        <v>0</v>
      </c>
      <c r="H91" s="42">
        <f t="shared" si="39"/>
        <v>0</v>
      </c>
    </row>
    <row r="92" spans="2:8" hidden="1" x14ac:dyDescent="0.25">
      <c r="B92" s="261">
        <v>3</v>
      </c>
      <c r="C92" s="262"/>
      <c r="D92" s="263"/>
      <c r="E92" s="31" t="s">
        <v>15</v>
      </c>
      <c r="F92" s="5">
        <f t="shared" si="39"/>
        <v>0</v>
      </c>
      <c r="G92" s="5">
        <f t="shared" si="39"/>
        <v>0</v>
      </c>
      <c r="H92" s="42">
        <f t="shared" si="39"/>
        <v>0</v>
      </c>
    </row>
    <row r="93" spans="2:8" hidden="1" x14ac:dyDescent="0.25">
      <c r="B93" s="264">
        <v>32</v>
      </c>
      <c r="C93" s="265"/>
      <c r="D93" s="266"/>
      <c r="E93" s="31" t="s">
        <v>28</v>
      </c>
      <c r="F93" s="6">
        <v>0</v>
      </c>
      <c r="G93" s="6">
        <v>0</v>
      </c>
      <c r="H93" s="43">
        <v>0</v>
      </c>
    </row>
    <row r="94" spans="2:8" ht="25.5" x14ac:dyDescent="0.25">
      <c r="B94" s="255" t="s">
        <v>79</v>
      </c>
      <c r="C94" s="256"/>
      <c r="D94" s="257"/>
      <c r="E94" s="117" t="s">
        <v>80</v>
      </c>
      <c r="F94" s="63">
        <f>F95</f>
        <v>4200</v>
      </c>
      <c r="G94" s="63">
        <f t="shared" ref="F94:H96" si="40">+G95</f>
        <v>0</v>
      </c>
      <c r="H94" s="64">
        <f t="shared" si="40"/>
        <v>4200</v>
      </c>
    </row>
    <row r="95" spans="2:8" ht="25.5" x14ac:dyDescent="0.25">
      <c r="B95" s="273" t="s">
        <v>116</v>
      </c>
      <c r="C95" s="274"/>
      <c r="D95" s="275"/>
      <c r="E95" s="113" t="s">
        <v>81</v>
      </c>
      <c r="F95" s="105">
        <f t="shared" si="40"/>
        <v>4200</v>
      </c>
      <c r="G95" s="105">
        <f t="shared" si="40"/>
        <v>0</v>
      </c>
      <c r="H95" s="106">
        <f t="shared" si="40"/>
        <v>4200</v>
      </c>
    </row>
    <row r="96" spans="2:8" x14ac:dyDescent="0.25">
      <c r="B96" s="261">
        <v>3</v>
      </c>
      <c r="C96" s="262"/>
      <c r="D96" s="263"/>
      <c r="E96" s="112" t="s">
        <v>15</v>
      </c>
      <c r="F96" s="5">
        <f t="shared" si="40"/>
        <v>4200</v>
      </c>
      <c r="G96" s="5">
        <f t="shared" si="40"/>
        <v>0</v>
      </c>
      <c r="H96" s="42">
        <f t="shared" si="40"/>
        <v>4200</v>
      </c>
    </row>
    <row r="97" spans="2:8" x14ac:dyDescent="0.25">
      <c r="B97" s="264">
        <v>32</v>
      </c>
      <c r="C97" s="265"/>
      <c r="D97" s="266"/>
      <c r="E97" s="112" t="s">
        <v>28</v>
      </c>
      <c r="F97" s="6">
        <v>4200</v>
      </c>
      <c r="G97" s="6">
        <v>0</v>
      </c>
      <c r="H97" s="43">
        <f>+F97+G97</f>
        <v>4200</v>
      </c>
    </row>
    <row r="98" spans="2:8" ht="51" customHeight="1" x14ac:dyDescent="0.25">
      <c r="B98" s="255" t="s">
        <v>83</v>
      </c>
      <c r="C98" s="256"/>
      <c r="D98" s="257"/>
      <c r="E98" s="62" t="s">
        <v>84</v>
      </c>
      <c r="F98" s="63">
        <f t="shared" ref="F98:H104" si="41">+F99</f>
        <v>1300</v>
      </c>
      <c r="G98" s="63">
        <f t="shared" si="41"/>
        <v>0</v>
      </c>
      <c r="H98" s="64">
        <f t="shared" si="41"/>
        <v>1300</v>
      </c>
    </row>
    <row r="99" spans="2:8" ht="15" customHeight="1" x14ac:dyDescent="0.25">
      <c r="B99" s="273" t="s">
        <v>58</v>
      </c>
      <c r="C99" s="274"/>
      <c r="D99" s="275"/>
      <c r="E99" s="104" t="s">
        <v>59</v>
      </c>
      <c r="F99" s="105">
        <f t="shared" si="41"/>
        <v>1300</v>
      </c>
      <c r="G99" s="105">
        <f t="shared" si="41"/>
        <v>0</v>
      </c>
      <c r="H99" s="106">
        <f t="shared" si="41"/>
        <v>1300</v>
      </c>
    </row>
    <row r="100" spans="2:8" x14ac:dyDescent="0.25">
      <c r="B100" s="261">
        <v>3</v>
      </c>
      <c r="C100" s="262"/>
      <c r="D100" s="263"/>
      <c r="E100" s="31" t="s">
        <v>15</v>
      </c>
      <c r="F100" s="5">
        <f t="shared" si="41"/>
        <v>1300</v>
      </c>
      <c r="G100" s="5">
        <f t="shared" si="41"/>
        <v>0</v>
      </c>
      <c r="H100" s="42">
        <f t="shared" si="41"/>
        <v>1300</v>
      </c>
    </row>
    <row r="101" spans="2:8" x14ac:dyDescent="0.25">
      <c r="B101" s="264">
        <v>32</v>
      </c>
      <c r="C101" s="265"/>
      <c r="D101" s="266"/>
      <c r="E101" s="98" t="s">
        <v>28</v>
      </c>
      <c r="F101" s="6">
        <v>1300</v>
      </c>
      <c r="G101" s="6">
        <v>0</v>
      </c>
      <c r="H101" s="43">
        <f>+F101+G101</f>
        <v>1300</v>
      </c>
    </row>
    <row r="102" spans="2:8" ht="25.5" x14ac:dyDescent="0.25">
      <c r="B102" s="270" t="s">
        <v>91</v>
      </c>
      <c r="C102" s="271"/>
      <c r="D102" s="272"/>
      <c r="E102" s="109" t="s">
        <v>92</v>
      </c>
      <c r="F102" s="110">
        <f>+F103+F106</f>
        <v>1950</v>
      </c>
      <c r="G102" s="110">
        <f t="shared" ref="G102:H102" si="42">+G103+G106</f>
        <v>0</v>
      </c>
      <c r="H102" s="111">
        <f t="shared" si="42"/>
        <v>1950</v>
      </c>
    </row>
    <row r="103" spans="2:8" x14ac:dyDescent="0.25">
      <c r="B103" s="273" t="s">
        <v>58</v>
      </c>
      <c r="C103" s="274"/>
      <c r="D103" s="275"/>
      <c r="E103" s="104" t="s">
        <v>59</v>
      </c>
      <c r="F103" s="105">
        <f t="shared" si="41"/>
        <v>400</v>
      </c>
      <c r="G103" s="105">
        <f t="shared" si="41"/>
        <v>0</v>
      </c>
      <c r="H103" s="106">
        <f t="shared" si="41"/>
        <v>400</v>
      </c>
    </row>
    <row r="104" spans="2:8" x14ac:dyDescent="0.25">
      <c r="B104" s="261">
        <v>3</v>
      </c>
      <c r="C104" s="262"/>
      <c r="D104" s="263"/>
      <c r="E104" s="98" t="s">
        <v>15</v>
      </c>
      <c r="F104" s="5">
        <f t="shared" si="41"/>
        <v>400</v>
      </c>
      <c r="G104" s="5">
        <f t="shared" si="41"/>
        <v>0</v>
      </c>
      <c r="H104" s="42">
        <f t="shared" si="41"/>
        <v>400</v>
      </c>
    </row>
    <row r="105" spans="2:8" x14ac:dyDescent="0.25">
      <c r="B105" s="264">
        <v>38</v>
      </c>
      <c r="C105" s="265"/>
      <c r="D105" s="266"/>
      <c r="E105" s="98" t="s">
        <v>90</v>
      </c>
      <c r="F105" s="6">
        <v>400</v>
      </c>
      <c r="G105" s="6">
        <v>0</v>
      </c>
      <c r="H105" s="43">
        <f>+F105+G105</f>
        <v>400</v>
      </c>
    </row>
    <row r="106" spans="2:8" x14ac:dyDescent="0.25">
      <c r="B106" s="273" t="s">
        <v>65</v>
      </c>
      <c r="C106" s="274"/>
      <c r="D106" s="275"/>
      <c r="E106" s="104" t="s">
        <v>66</v>
      </c>
      <c r="F106" s="107">
        <f t="shared" ref="F106:H107" si="43">+F107</f>
        <v>1550</v>
      </c>
      <c r="G106" s="107">
        <f t="shared" si="43"/>
        <v>0</v>
      </c>
      <c r="H106" s="108">
        <f t="shared" si="43"/>
        <v>1550</v>
      </c>
    </row>
    <row r="107" spans="2:8" x14ac:dyDescent="0.25">
      <c r="B107" s="261">
        <v>3</v>
      </c>
      <c r="C107" s="262"/>
      <c r="D107" s="263"/>
      <c r="E107" s="98" t="s">
        <v>15</v>
      </c>
      <c r="F107" s="5">
        <f t="shared" si="43"/>
        <v>1550</v>
      </c>
      <c r="G107" s="5">
        <f t="shared" si="43"/>
        <v>0</v>
      </c>
      <c r="H107" s="42">
        <f t="shared" si="43"/>
        <v>1550</v>
      </c>
    </row>
    <row r="108" spans="2:8" ht="26.25" thickBot="1" x14ac:dyDescent="0.3">
      <c r="B108" s="267">
        <v>38</v>
      </c>
      <c r="C108" s="268"/>
      <c r="D108" s="269"/>
      <c r="E108" s="51" t="s">
        <v>136</v>
      </c>
      <c r="F108" s="48">
        <v>1550</v>
      </c>
      <c r="G108" s="48">
        <v>0</v>
      </c>
      <c r="H108" s="52">
        <f>+F108+G108</f>
        <v>1550</v>
      </c>
    </row>
  </sheetData>
  <mergeCells count="103">
    <mergeCell ref="B22:D22"/>
    <mergeCell ref="B23:D23"/>
    <mergeCell ref="B25:D25"/>
    <mergeCell ref="B26:D26"/>
    <mergeCell ref="B9:D9"/>
    <mergeCell ref="B10:D10"/>
    <mergeCell ref="B1:H1"/>
    <mergeCell ref="B3:H3"/>
    <mergeCell ref="B5:D5"/>
    <mergeCell ref="B6:D6"/>
    <mergeCell ref="B7:D7"/>
    <mergeCell ref="B8:D8"/>
    <mergeCell ref="B36:D36"/>
    <mergeCell ref="B17:D17"/>
    <mergeCell ref="B18:D18"/>
    <mergeCell ref="B19:D19"/>
    <mergeCell ref="B20:D20"/>
    <mergeCell ref="B21:D21"/>
    <mergeCell ref="B11:D11"/>
    <mergeCell ref="B12:D12"/>
    <mergeCell ref="B13:D13"/>
    <mergeCell ref="B15:D15"/>
    <mergeCell ref="B16:D16"/>
    <mergeCell ref="B14:D14"/>
    <mergeCell ref="B27:D27"/>
    <mergeCell ref="B29:D29"/>
    <mergeCell ref="B30:D30"/>
    <mergeCell ref="B31:D31"/>
    <mergeCell ref="B44:D44"/>
    <mergeCell ref="B45:D45"/>
    <mergeCell ref="B28:D28"/>
    <mergeCell ref="B32:D32"/>
    <mergeCell ref="B33:D33"/>
    <mergeCell ref="B34:D34"/>
    <mergeCell ref="B35:D35"/>
    <mergeCell ref="B38:D38"/>
    <mergeCell ref="B39:D39"/>
    <mergeCell ref="B40:D40"/>
    <mergeCell ref="B42:D42"/>
    <mergeCell ref="B41:D41"/>
    <mergeCell ref="B46:D46"/>
    <mergeCell ref="B47:D47"/>
    <mergeCell ref="B48:D48"/>
    <mergeCell ref="B49:D49"/>
    <mergeCell ref="B50:D50"/>
    <mergeCell ref="B59:D59"/>
    <mergeCell ref="B60:D60"/>
    <mergeCell ref="B61:D61"/>
    <mergeCell ref="B62:D62"/>
    <mergeCell ref="B51:D51"/>
    <mergeCell ref="B52:D52"/>
    <mergeCell ref="B53:D53"/>
    <mergeCell ref="B54:D54"/>
    <mergeCell ref="B58:D58"/>
    <mergeCell ref="B55:D55"/>
    <mergeCell ref="B56:D56"/>
    <mergeCell ref="B57:D57"/>
    <mergeCell ref="B63:D63"/>
    <mergeCell ref="B64:D64"/>
    <mergeCell ref="B65:D65"/>
    <mergeCell ref="B66:D66"/>
    <mergeCell ref="B67:D67"/>
    <mergeCell ref="B68:D68"/>
    <mergeCell ref="B70:D70"/>
    <mergeCell ref="B71:D71"/>
    <mergeCell ref="B72:D72"/>
    <mergeCell ref="B73:D73"/>
    <mergeCell ref="B69:D69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108:D108"/>
    <mergeCell ref="B102:D102"/>
    <mergeCell ref="B103:D103"/>
    <mergeCell ref="B104:D104"/>
    <mergeCell ref="B105:D105"/>
    <mergeCell ref="B106:D106"/>
    <mergeCell ref="B94:D94"/>
    <mergeCell ref="B95:D95"/>
    <mergeCell ref="B96:D96"/>
    <mergeCell ref="B97:D97"/>
    <mergeCell ref="B107:D107"/>
    <mergeCell ref="B98:D98"/>
    <mergeCell ref="B99:D99"/>
    <mergeCell ref="B100:D100"/>
    <mergeCell ref="B101:D101"/>
  </mergeCells>
  <pageMargins left="0.7" right="0.7" top="0.75" bottom="0.75" header="0.3" footer="0.3"/>
  <pageSetup paperSize="9" scale="77" fitToHeight="0" orientation="portrait" r:id="rId1"/>
  <ignoredErrors>
    <ignoredError sqref="H105 H89 H86 H83 H80 H76:H77 H75 H66 H28 H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prih. i rash. ekonomska </vt:lpstr>
      <vt:lpstr> Račun prih. i rash. izvori fin</vt:lpstr>
      <vt:lpstr>Rashodi prema funkcijskoj kl</vt:lpstr>
      <vt:lpstr>Račun financiranja</vt:lpstr>
      <vt:lpstr> 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2026-06-26T12:44:10Z</cp:lastPrinted>
  <dcterms:created xsi:type="dcterms:W3CDTF">2022-08-12T12:51:27Z</dcterms:created>
  <dcterms:modified xsi:type="dcterms:W3CDTF">2026-06-26T12:44:14Z</dcterms:modified>
</cp:coreProperties>
</file>