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Marina\Financijski izvještaji\FI_2025\12-2025\"/>
    </mc:Choice>
  </mc:AlternateContent>
  <bookViews>
    <workbookView xWindow="0" yWindow="0" windowWidth="28800" windowHeight="1203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H327" i="9"/>
  <c r="G327" i="9"/>
  <c r="F327" i="9"/>
  <c r="E327" i="9"/>
  <c r="B327" i="9" s="1"/>
  <c r="H326" i="9"/>
  <c r="E326" i="9" s="1"/>
  <c r="B326" i="9" s="1"/>
  <c r="G326" i="9"/>
  <c r="F326" i="9"/>
  <c r="H325" i="9"/>
  <c r="G325" i="9"/>
  <c r="F325" i="9"/>
  <c r="E325" i="9"/>
  <c r="B325" i="9" s="1"/>
  <c r="H324" i="9"/>
  <c r="G324" i="9"/>
  <c r="F324" i="9"/>
  <c r="H323" i="9"/>
  <c r="G323" i="9"/>
  <c r="F323" i="9"/>
  <c r="E323" i="9"/>
  <c r="B323" i="9" s="1"/>
  <c r="H322" i="9"/>
  <c r="E322" i="9" s="1"/>
  <c r="B322" i="9" s="1"/>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E311" i="9"/>
  <c r="B311" i="9" s="1"/>
  <c r="F310" i="9"/>
  <c r="F309" i="9"/>
  <c r="F308" i="9"/>
  <c r="H307" i="9"/>
  <c r="G307" i="9"/>
  <c r="F307" i="9"/>
  <c r="F306" i="9"/>
  <c r="H305" i="9"/>
  <c r="G305" i="9"/>
  <c r="F305" i="9"/>
  <c r="E305" i="9"/>
  <c r="B305" i="9" s="1"/>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E292" i="9"/>
  <c r="B292" i="9" s="1"/>
  <c r="M291" i="9"/>
  <c r="F291" i="9" s="1"/>
  <c r="L291" i="9"/>
  <c r="E291" i="9"/>
  <c r="B291" i="9"/>
  <c r="M290" i="9"/>
  <c r="L290" i="9"/>
  <c r="F290" i="9" s="1"/>
  <c r="E290" i="9"/>
  <c r="B290" i="9" s="1"/>
  <c r="M289" i="9"/>
  <c r="F289" i="9" s="1"/>
  <c r="B289" i="9" s="1"/>
  <c r="L289" i="9"/>
  <c r="E289" i="9"/>
  <c r="M288" i="9"/>
  <c r="L288" i="9"/>
  <c r="F288" i="9" s="1"/>
  <c r="E288" i="9"/>
  <c r="B288" i="9" s="1"/>
  <c r="M287" i="9"/>
  <c r="F287" i="9" s="1"/>
  <c r="B287" i="9" s="1"/>
  <c r="L287" i="9"/>
  <c r="E287" i="9"/>
  <c r="M286" i="9"/>
  <c r="L286" i="9"/>
  <c r="F286" i="9" s="1"/>
  <c r="E286" i="9"/>
  <c r="B286" i="9" s="1"/>
  <c r="M285" i="9"/>
  <c r="F285" i="9" s="1"/>
  <c r="L285" i="9"/>
  <c r="E285" i="9"/>
  <c r="B285" i="9"/>
  <c r="M284" i="9"/>
  <c r="L284" i="9"/>
  <c r="F284" i="9" s="1"/>
  <c r="E284" i="9"/>
  <c r="B284" i="9" s="1"/>
  <c r="M283" i="9"/>
  <c r="F283" i="9" s="1"/>
  <c r="L283" i="9"/>
  <c r="E283" i="9"/>
  <c r="B283" i="9"/>
  <c r="M282" i="9"/>
  <c r="L282" i="9"/>
  <c r="F282" i="9" s="1"/>
  <c r="E282" i="9"/>
  <c r="B282" i="9" s="1"/>
  <c r="M281" i="9"/>
  <c r="F281" i="9" s="1"/>
  <c r="B281" i="9" s="1"/>
  <c r="L281" i="9"/>
  <c r="E281" i="9"/>
  <c r="M280" i="9"/>
  <c r="L280" i="9"/>
  <c r="F280" i="9" s="1"/>
  <c r="E280" i="9"/>
  <c r="B280" i="9" s="1"/>
  <c r="M279" i="9"/>
  <c r="F279" i="9" s="1"/>
  <c r="B279" i="9" s="1"/>
  <c r="L279" i="9"/>
  <c r="E279" i="9"/>
  <c r="M278" i="9"/>
  <c r="L278" i="9"/>
  <c r="F278" i="9" s="1"/>
  <c r="E278" i="9"/>
  <c r="B278" i="9" s="1"/>
  <c r="M277" i="9"/>
  <c r="F277" i="9" s="1"/>
  <c r="L277" i="9"/>
  <c r="E277" i="9"/>
  <c r="B277" i="9"/>
  <c r="M276" i="9"/>
  <c r="L276" i="9"/>
  <c r="F276" i="9" s="1"/>
  <c r="E276" i="9"/>
  <c r="B276" i="9" s="1"/>
  <c r="M275" i="9"/>
  <c r="F275" i="9" s="1"/>
  <c r="L275" i="9"/>
  <c r="E275" i="9"/>
  <c r="B275" i="9"/>
  <c r="M274" i="9"/>
  <c r="L274" i="9"/>
  <c r="F274" i="9" s="1"/>
  <c r="E274" i="9"/>
  <c r="B274" i="9" s="1"/>
  <c r="M273" i="9"/>
  <c r="F273" i="9" s="1"/>
  <c r="B273" i="9" s="1"/>
  <c r="L273" i="9"/>
  <c r="E273" i="9"/>
  <c r="M272" i="9"/>
  <c r="L272" i="9"/>
  <c r="F272" i="9" s="1"/>
  <c r="E272" i="9"/>
  <c r="B272" i="9" s="1"/>
  <c r="M271" i="9"/>
  <c r="F271" i="9" s="1"/>
  <c r="B271" i="9" s="1"/>
  <c r="L271" i="9"/>
  <c r="E271" i="9"/>
  <c r="M270" i="9"/>
  <c r="L270" i="9"/>
  <c r="F270" i="9" s="1"/>
  <c r="E270" i="9"/>
  <c r="B270" i="9" s="1"/>
  <c r="M269" i="9"/>
  <c r="F269" i="9" s="1"/>
  <c r="L269" i="9"/>
  <c r="E269" i="9"/>
  <c r="B269" i="9"/>
  <c r="M268" i="9"/>
  <c r="L268" i="9"/>
  <c r="F268" i="9" s="1"/>
  <c r="E268" i="9"/>
  <c r="B268" i="9" s="1"/>
  <c r="M267" i="9"/>
  <c r="F267" i="9" s="1"/>
  <c r="L267" i="9"/>
  <c r="E267" i="9"/>
  <c r="B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B262" i="9" s="1"/>
  <c r="M261" i="9"/>
  <c r="F261" i="9" s="1"/>
  <c r="L261" i="9"/>
  <c r="E261" i="9"/>
  <c r="B261" i="9"/>
  <c r="M260" i="9"/>
  <c r="L260" i="9"/>
  <c r="F260" i="9" s="1"/>
  <c r="E260" i="9"/>
  <c r="B260" i="9" s="1"/>
  <c r="M259" i="9"/>
  <c r="F259" i="9" s="1"/>
  <c r="L259" i="9"/>
  <c r="E259" i="9"/>
  <c r="B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B254" i="9" s="1"/>
  <c r="M253" i="9"/>
  <c r="F253" i="9" s="1"/>
  <c r="L253" i="9"/>
  <c r="E253" i="9"/>
  <c r="B253" i="9"/>
  <c r="M252" i="9"/>
  <c r="L252" i="9"/>
  <c r="F252" i="9" s="1"/>
  <c r="E252" i="9"/>
  <c r="B252" i="9" s="1"/>
  <c r="M251" i="9"/>
  <c r="F251" i="9" s="1"/>
  <c r="L251" i="9"/>
  <c r="E251" i="9"/>
  <c r="B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F245" i="9" s="1"/>
  <c r="L245" i="9"/>
  <c r="E245" i="9"/>
  <c r="B245" i="9"/>
  <c r="M244" i="9"/>
  <c r="L244" i="9"/>
  <c r="E244" i="9"/>
  <c r="M243" i="9"/>
  <c r="F243" i="9" s="1"/>
  <c r="L243" i="9"/>
  <c r="E243" i="9"/>
  <c r="B243" i="9"/>
  <c r="M242" i="9"/>
  <c r="L242" i="9"/>
  <c r="F242" i="9" s="1"/>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L235" i="9"/>
  <c r="E235" i="9"/>
  <c r="B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F169" i="9"/>
  <c r="H168" i="9"/>
  <c r="E168" i="9" s="1"/>
  <c r="G168" i="9"/>
  <c r="F168" i="9"/>
  <c r="B168" i="9"/>
  <c r="H167" i="9"/>
  <c r="G167" i="9"/>
  <c r="F167" i="9"/>
  <c r="E167" i="9"/>
  <c r="B167" i="9" s="1"/>
  <c r="H166" i="9"/>
  <c r="G166" i="9"/>
  <c r="E166" i="9" s="1"/>
  <c r="B166" i="9" s="1"/>
  <c r="F166" i="9"/>
  <c r="H165" i="9"/>
  <c r="G165" i="9"/>
  <c r="E165" i="9" s="1"/>
  <c r="B165" i="9" s="1"/>
  <c r="F165" i="9"/>
  <c r="H164" i="9"/>
  <c r="G164" i="9"/>
  <c r="E164" i="9" s="1"/>
  <c r="B164" i="9" s="1"/>
  <c r="F164" i="9"/>
  <c r="H163" i="9"/>
  <c r="E163" i="9" s="1"/>
  <c r="B163" i="9" s="1"/>
  <c r="G163" i="9"/>
  <c r="F163" i="9"/>
  <c r="H162" i="9"/>
  <c r="G162" i="9"/>
  <c r="F162" i="9"/>
  <c r="E162" i="9"/>
  <c r="B162" i="9" s="1"/>
  <c r="H161" i="9"/>
  <c r="G161" i="9"/>
  <c r="F161" i="9"/>
  <c r="H160" i="9"/>
  <c r="E160" i="9" s="1"/>
  <c r="B160" i="9" s="1"/>
  <c r="G160" i="9"/>
  <c r="F160" i="9"/>
  <c r="H159" i="9"/>
  <c r="G159" i="9"/>
  <c r="F159" i="9"/>
  <c r="E159" i="9"/>
  <c r="B159" i="9" s="1"/>
  <c r="H158" i="9"/>
  <c r="G158" i="9"/>
  <c r="E158" i="9" s="1"/>
  <c r="B158" i="9" s="1"/>
  <c r="F158" i="9"/>
  <c r="H157" i="9"/>
  <c r="G157" i="9"/>
  <c r="E157" i="9" s="1"/>
  <c r="B157" i="9" s="1"/>
  <c r="F157" i="9"/>
  <c r="F156" i="9"/>
  <c r="H155" i="9"/>
  <c r="E155" i="9" s="1"/>
  <c r="B155" i="9" s="1"/>
  <c r="G155" i="9"/>
  <c r="F155" i="9"/>
  <c r="H154" i="9"/>
  <c r="G154" i="9"/>
  <c r="F154" i="9"/>
  <c r="E154" i="9"/>
  <c r="B154" i="9" s="1"/>
  <c r="H153" i="9"/>
  <c r="G153" i="9"/>
  <c r="F153" i="9"/>
  <c r="H152" i="9"/>
  <c r="E152" i="9" s="1"/>
  <c r="G152" i="9"/>
  <c r="F152" i="9"/>
  <c r="B152" i="9"/>
  <c r="H151" i="9"/>
  <c r="G151" i="9"/>
  <c r="F151" i="9"/>
  <c r="E151" i="9"/>
  <c r="B151" i="9" s="1"/>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F145" i="9"/>
  <c r="H144" i="9"/>
  <c r="E144" i="9" s="1"/>
  <c r="B144" i="9" s="1"/>
  <c r="G144" i="9"/>
  <c r="F144" i="9"/>
  <c r="H143" i="9"/>
  <c r="G143" i="9"/>
  <c r="F143" i="9"/>
  <c r="E143" i="9"/>
  <c r="B143" i="9" s="1"/>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E136" i="9" s="1"/>
  <c r="G136" i="9"/>
  <c r="F136" i="9"/>
  <c r="B136" i="9"/>
  <c r="H135" i="9"/>
  <c r="G135" i="9"/>
  <c r="F135" i="9"/>
  <c r="E135" i="9"/>
  <c r="B135" i="9" s="1"/>
  <c r="H134" i="9"/>
  <c r="G134" i="9"/>
  <c r="E134" i="9" s="1"/>
  <c r="B134" i="9" s="1"/>
  <c r="F134" i="9"/>
  <c r="H133" i="9"/>
  <c r="G133" i="9"/>
  <c r="E133" i="9" s="1"/>
  <c r="F133" i="9"/>
  <c r="H132" i="9"/>
  <c r="G132" i="9"/>
  <c r="E132" i="9" s="1"/>
  <c r="B132" i="9" s="1"/>
  <c r="F132" i="9"/>
  <c r="H131" i="9"/>
  <c r="E131" i="9" s="1"/>
  <c r="B131" i="9" s="1"/>
  <c r="G131" i="9"/>
  <c r="F131" i="9"/>
  <c r="H130" i="9"/>
  <c r="G130" i="9"/>
  <c r="F130" i="9"/>
  <c r="E130" i="9"/>
  <c r="B130" i="9" s="1"/>
  <c r="H129" i="9"/>
  <c r="G129" i="9"/>
  <c r="F129" i="9"/>
  <c r="H128" i="9"/>
  <c r="E128" i="9" s="1"/>
  <c r="G128" i="9"/>
  <c r="F128" i="9"/>
  <c r="B128" i="9"/>
  <c r="H127" i="9"/>
  <c r="G127" i="9"/>
  <c r="F127" i="9"/>
  <c r="E127" i="9"/>
  <c r="B127" i="9" s="1"/>
  <c r="H126" i="9"/>
  <c r="G126" i="9"/>
  <c r="E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F121" i="9"/>
  <c r="H120" i="9"/>
  <c r="E120" i="9" s="1"/>
  <c r="G120" i="9"/>
  <c r="F120" i="9"/>
  <c r="B120" i="9"/>
  <c r="H119" i="9"/>
  <c r="G119" i="9"/>
  <c r="F119" i="9"/>
  <c r="E119" i="9"/>
  <c r="B119" i="9" s="1"/>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F105" i="9"/>
  <c r="H104" i="9"/>
  <c r="E104" i="9" s="1"/>
  <c r="G104" i="9"/>
  <c r="F104" i="9"/>
  <c r="B104" i="9"/>
  <c r="H103" i="9"/>
  <c r="G103" i="9"/>
  <c r="F103" i="9"/>
  <c r="E103" i="9"/>
  <c r="B103" i="9" s="1"/>
  <c r="H102" i="9"/>
  <c r="G102" i="9"/>
  <c r="E102" i="9" s="1"/>
  <c r="B102" i="9" s="1"/>
  <c r="F102" i="9"/>
  <c r="H101" i="9"/>
  <c r="G101" i="9"/>
  <c r="E101" i="9" s="1"/>
  <c r="F101" i="9"/>
  <c r="H100" i="9"/>
  <c r="G100" i="9"/>
  <c r="E100" i="9" s="1"/>
  <c r="B100" i="9" s="1"/>
  <c r="F100" i="9"/>
  <c r="H99" i="9"/>
  <c r="E99" i="9" s="1"/>
  <c r="B99" i="9" s="1"/>
  <c r="G99" i="9"/>
  <c r="F99" i="9"/>
  <c r="H98" i="9"/>
  <c r="G98" i="9"/>
  <c r="F98" i="9"/>
  <c r="E98" i="9"/>
  <c r="B98" i="9" s="1"/>
  <c r="H97" i="9"/>
  <c r="G97" i="9"/>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E91" i="9" s="1"/>
  <c r="G91" i="9"/>
  <c r="F91" i="9"/>
  <c r="B91" i="9"/>
  <c r="H90" i="9"/>
  <c r="G90" i="9"/>
  <c r="F90" i="9"/>
  <c r="E90" i="9"/>
  <c r="B90" i="9" s="1"/>
  <c r="H89" i="9"/>
  <c r="G89" i="9"/>
  <c r="F89" i="9"/>
  <c r="H88" i="9"/>
  <c r="G88" i="9"/>
  <c r="F88" i="9"/>
  <c r="E88" i="9"/>
  <c r="B88" i="9" s="1"/>
  <c r="H87" i="9"/>
  <c r="G87" i="9"/>
  <c r="F87" i="9"/>
  <c r="E87" i="9"/>
  <c r="H86" i="9"/>
  <c r="G86" i="9"/>
  <c r="E86" i="9" s="1"/>
  <c r="B86" i="9" s="1"/>
  <c r="F86" i="9"/>
  <c r="H85" i="9"/>
  <c r="G85" i="9"/>
  <c r="E85" i="9" s="1"/>
  <c r="F85" i="9"/>
  <c r="H84" i="9"/>
  <c r="G84" i="9"/>
  <c r="E84" i="9" s="1"/>
  <c r="B84" i="9" s="1"/>
  <c r="F84" i="9"/>
  <c r="H83" i="9"/>
  <c r="E83" i="9" s="1"/>
  <c r="B83" i="9" s="1"/>
  <c r="G83" i="9"/>
  <c r="F83" i="9"/>
  <c r="H82" i="9"/>
  <c r="G82" i="9"/>
  <c r="F82" i="9"/>
  <c r="E82" i="9"/>
  <c r="B82" i="9" s="1"/>
  <c r="H81" i="9"/>
  <c r="G81" i="9"/>
  <c r="F81" i="9"/>
  <c r="H80" i="9"/>
  <c r="E80" i="9" s="1"/>
  <c r="B80" i="9" s="1"/>
  <c r="G80" i="9"/>
  <c r="F80" i="9"/>
  <c r="H79" i="9"/>
  <c r="G79" i="9"/>
  <c r="F79" i="9"/>
  <c r="E79" i="9"/>
  <c r="B79" i="9" s="1"/>
  <c r="H78" i="9"/>
  <c r="G78" i="9"/>
  <c r="E78" i="9" s="1"/>
  <c r="B78" i="9" s="1"/>
  <c r="F78" i="9"/>
  <c r="H77" i="9"/>
  <c r="G77" i="9"/>
  <c r="E77" i="9" s="1"/>
  <c r="B77" i="9" s="1"/>
  <c r="F77" i="9"/>
  <c r="H76" i="9"/>
  <c r="G76" i="9"/>
  <c r="E76" i="9" s="1"/>
  <c r="B76" i="9" s="1"/>
  <c r="F76" i="9"/>
  <c r="H75" i="9"/>
  <c r="E75" i="9" s="1"/>
  <c r="G75" i="9"/>
  <c r="F75" i="9"/>
  <c r="B75" i="9"/>
  <c r="H74" i="9"/>
  <c r="G74" i="9"/>
  <c r="F74" i="9"/>
  <c r="E74" i="9"/>
  <c r="B74" i="9" s="1"/>
  <c r="H73" i="9"/>
  <c r="G73" i="9"/>
  <c r="F73" i="9"/>
  <c r="E73" i="9"/>
  <c r="B73" i="9" s="1"/>
  <c r="H72" i="9"/>
  <c r="G72" i="9"/>
  <c r="F72" i="9"/>
  <c r="E72" i="9"/>
  <c r="H71" i="9"/>
  <c r="G71" i="9"/>
  <c r="E71" i="9" s="1"/>
  <c r="B71" i="9" s="1"/>
  <c r="F71" i="9"/>
  <c r="H70" i="9"/>
  <c r="G70" i="9"/>
  <c r="F70" i="9"/>
  <c r="H69" i="9"/>
  <c r="G69" i="9"/>
  <c r="F69" i="9"/>
  <c r="E69" i="9"/>
  <c r="B69" i="9" s="1"/>
  <c r="H68" i="9"/>
  <c r="G68" i="9"/>
  <c r="F68" i="9"/>
  <c r="E68" i="9"/>
  <c r="H67" i="9"/>
  <c r="G67" i="9"/>
  <c r="E67" i="9" s="1"/>
  <c r="B67" i="9" s="1"/>
  <c r="F67" i="9"/>
  <c r="H66" i="9"/>
  <c r="G66" i="9"/>
  <c r="F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H59" i="9"/>
  <c r="G59" i="9"/>
  <c r="E59" i="9" s="1"/>
  <c r="B59" i="9" s="1"/>
  <c r="F59" i="9"/>
  <c r="H58" i="9"/>
  <c r="G58" i="9"/>
  <c r="F58" i="9"/>
  <c r="H57" i="9"/>
  <c r="G57" i="9"/>
  <c r="F57" i="9"/>
  <c r="E57" i="9"/>
  <c r="B57" i="9" s="1"/>
  <c r="H56" i="9"/>
  <c r="G56" i="9"/>
  <c r="F56" i="9"/>
  <c r="E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E48" i="9" s="1"/>
  <c r="G48" i="9"/>
  <c r="F48" i="9"/>
  <c r="H47" i="9"/>
  <c r="G47" i="9"/>
  <c r="E47" i="9" s="1"/>
  <c r="B47" i="9" s="1"/>
  <c r="F47" i="9"/>
  <c r="H46" i="9"/>
  <c r="G46" i="9"/>
  <c r="F46" i="9"/>
  <c r="H45" i="9"/>
  <c r="G45" i="9"/>
  <c r="F45" i="9"/>
  <c r="E45" i="9"/>
  <c r="B45" i="9" s="1"/>
  <c r="H44" i="9"/>
  <c r="G44" i="9"/>
  <c r="F44" i="9"/>
  <c r="E44" i="9"/>
  <c r="H43" i="9"/>
  <c r="G43" i="9"/>
  <c r="E43" i="9" s="1"/>
  <c r="B43" i="9" s="1"/>
  <c r="F43" i="9"/>
  <c r="H42" i="9"/>
  <c r="G42" i="9"/>
  <c r="E42" i="9" s="1"/>
  <c r="F42" i="9"/>
  <c r="B42" i="9"/>
  <c r="H41" i="9"/>
  <c r="G41" i="9"/>
  <c r="F41" i="9"/>
  <c r="E41" i="9"/>
  <c r="B41" i="9" s="1"/>
  <c r="H40" i="9"/>
  <c r="G40" i="9"/>
  <c r="F40" i="9"/>
  <c r="E40" i="9"/>
  <c r="H39" i="9"/>
  <c r="G39" i="9"/>
  <c r="E39" i="9" s="1"/>
  <c r="B39" i="9" s="1"/>
  <c r="F39" i="9"/>
  <c r="H38" i="9"/>
  <c r="G38" i="9"/>
  <c r="E38" i="9" s="1"/>
  <c r="F38" i="9"/>
  <c r="B38" i="9"/>
  <c r="H37" i="9"/>
  <c r="G37" i="9"/>
  <c r="F37" i="9"/>
  <c r="E37" i="9"/>
  <c r="B37" i="9" s="1"/>
  <c r="H36" i="9"/>
  <c r="G36" i="9"/>
  <c r="F36" i="9"/>
  <c r="E36" i="9"/>
  <c r="H35" i="9"/>
  <c r="G35" i="9"/>
  <c r="F35" i="9"/>
  <c r="H34" i="9"/>
  <c r="G34" i="9"/>
  <c r="F34" i="9"/>
  <c r="H33" i="9"/>
  <c r="G33" i="9"/>
  <c r="F33" i="9"/>
  <c r="E33" i="9"/>
  <c r="B33" i="9" s="1"/>
  <c r="H32" i="9"/>
  <c r="G32" i="9"/>
  <c r="F32" i="9"/>
  <c r="E32" i="9"/>
  <c r="H31" i="9"/>
  <c r="G31" i="9"/>
  <c r="E31" i="9" s="1"/>
  <c r="B31" i="9" s="1"/>
  <c r="F31" i="9"/>
  <c r="H30" i="9"/>
  <c r="G30" i="9"/>
  <c r="E30" i="9" s="1"/>
  <c r="F30" i="9"/>
  <c r="B30" i="9"/>
  <c r="H29" i="9"/>
  <c r="G29" i="9"/>
  <c r="F29" i="9"/>
  <c r="E29" i="9"/>
  <c r="B29" i="9" s="1"/>
  <c r="H28" i="9"/>
  <c r="G28" i="9"/>
  <c r="F28" i="9"/>
  <c r="E28" i="9"/>
  <c r="H27" i="9"/>
  <c r="G27" i="9"/>
  <c r="E27" i="9" s="1"/>
  <c r="B27" i="9" s="1"/>
  <c r="F27" i="9"/>
  <c r="H26" i="9"/>
  <c r="G26" i="9"/>
  <c r="F26" i="9"/>
  <c r="H25" i="9"/>
  <c r="G25" i="9"/>
  <c r="F25" i="9"/>
  <c r="E25" i="9"/>
  <c r="B25" i="9" s="1"/>
  <c r="F24" i="9"/>
  <c r="F4" i="9"/>
  <c r="O3" i="9"/>
  <c r="G296" i="9" s="1"/>
  <c r="E296" i="9" s="1"/>
  <c r="I3" i="9"/>
  <c r="G211" i="9" s="1"/>
  <c r="E211" i="9" s="1"/>
  <c r="B211" i="9" s="1"/>
  <c r="H3" i="9"/>
  <c r="G3" i="9"/>
  <c r="D104" i="8"/>
  <c r="D97" i="8"/>
  <c r="D92" i="8"/>
  <c r="D87" i="8"/>
  <c r="D82" i="8"/>
  <c r="D77" i="8"/>
  <c r="D72" i="8"/>
  <c r="D67" i="8"/>
  <c r="D62" i="8"/>
  <c r="D57" i="8"/>
  <c r="D51" i="8" s="1"/>
  <c r="D52" i="8"/>
  <c r="D46" i="8"/>
  <c r="D45" i="8" s="1"/>
  <c r="D37" i="8"/>
  <c r="D27" i="8"/>
  <c r="C1604" i="1" s="1"/>
  <c r="D18" i="8"/>
  <c r="D8" i="8"/>
  <c r="E44" i="7"/>
  <c r="D44" i="7"/>
  <c r="E39" i="7"/>
  <c r="E38" i="7" s="1"/>
  <c r="D39" i="7"/>
  <c r="D38" i="7" s="1"/>
  <c r="E30" i="7"/>
  <c r="D30" i="7"/>
  <c r="E23" i="7"/>
  <c r="D23" i="7"/>
  <c r="C1556" i="1" s="1"/>
  <c r="E22" i="7"/>
  <c r="E14" i="7"/>
  <c r="D14" i="7"/>
  <c r="E7" i="7"/>
  <c r="E6" i="7" s="1"/>
  <c r="E5" i="7"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F575" i="4"/>
  <c r="E575" i="4"/>
  <c r="D575" i="4"/>
  <c r="F574" i="4"/>
  <c r="F573" i="4"/>
  <c r="E572" i="4"/>
  <c r="E571" i="4" s="1"/>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6" i="4" s="1"/>
  <c r="E536" i="4"/>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D491" i="4" s="1"/>
  <c r="F491" i="4" s="1"/>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C431" i="1" s="1"/>
  <c r="F436" i="4"/>
  <c r="F435" i="4"/>
  <c r="F434" i="4"/>
  <c r="F433" i="4"/>
  <c r="F432" i="4"/>
  <c r="E432" i="4"/>
  <c r="E431" i="4" s="1"/>
  <c r="D432" i="4"/>
  <c r="E428" i="4"/>
  <c r="D428" i="4"/>
  <c r="F428" i="4" s="1"/>
  <c r="E427" i="4"/>
  <c r="D427" i="4"/>
  <c r="D648" i="4" s="1"/>
  <c r="F426" i="4"/>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C369" i="1" s="1"/>
  <c r="F372" i="4"/>
  <c r="F371" i="4"/>
  <c r="F370" i="4"/>
  <c r="F369" i="4"/>
  <c r="F368" i="4"/>
  <c r="F367" i="4"/>
  <c r="F366" i="4"/>
  <c r="E366" i="4"/>
  <c r="E361" i="4" s="1"/>
  <c r="D366" i="4"/>
  <c r="F365" i="4"/>
  <c r="F364" i="4"/>
  <c r="F363" i="4"/>
  <c r="E362" i="4"/>
  <c r="D362" i="4"/>
  <c r="D361" i="4" s="1"/>
  <c r="F361" i="4"/>
  <c r="F359" i="4"/>
  <c r="F358" i="4"/>
  <c r="E358" i="4"/>
  <c r="D358" i="4"/>
  <c r="F357" i="4"/>
  <c r="F356" i="4"/>
  <c r="F355" i="4"/>
  <c r="E355" i="4"/>
  <c r="E354" i="4" s="1"/>
  <c r="D349" i="1" s="1"/>
  <c r="D355" i="4"/>
  <c r="F354" i="4"/>
  <c r="D354" i="4"/>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16" i="1" s="1"/>
  <c r="D327" i="4"/>
  <c r="F326" i="4"/>
  <c r="F325" i="4"/>
  <c r="F324" i="4"/>
  <c r="F323" i="4"/>
  <c r="E322" i="4"/>
  <c r="D322" i="4"/>
  <c r="F320" i="4"/>
  <c r="F319" i="4"/>
  <c r="F318" i="4"/>
  <c r="F317" i="4"/>
  <c r="F316" i="4"/>
  <c r="F315" i="4"/>
  <c r="F314" i="4"/>
  <c r="E314" i="4"/>
  <c r="E309" i="4" s="1"/>
  <c r="D314" i="4"/>
  <c r="F313" i="4"/>
  <c r="F312" i="4"/>
  <c r="F311" i="4"/>
  <c r="E310" i="4"/>
  <c r="D310" i="4"/>
  <c r="D309" i="4" s="1"/>
  <c r="F309"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E269" i="4"/>
  <c r="F269" i="4" s="1"/>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E221" i="4" s="1"/>
  <c r="D217" i="1" s="1"/>
  <c r="D222" i="4"/>
  <c r="F221" i="4"/>
  <c r="D221" i="4"/>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E135" i="4"/>
  <c r="D135" i="4"/>
  <c r="C131" i="1" s="1"/>
  <c r="E134" i="4"/>
  <c r="D130" i="1" s="1"/>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E82" i="4"/>
  <c r="D78" i="1" s="1"/>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G34" i="3"/>
  <c r="B34" i="3"/>
  <c r="I33"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G1683" i="1"/>
  <c r="C1683" i="1"/>
  <c r="H1683" i="1" s="1"/>
  <c r="H1682" i="1"/>
  <c r="C1682" i="1"/>
  <c r="G1682" i="1" s="1"/>
  <c r="H1681" i="1"/>
  <c r="C1681" i="1"/>
  <c r="G1681" i="1" s="1"/>
  <c r="H1680" i="1"/>
  <c r="G1680" i="1"/>
  <c r="C1680" i="1"/>
  <c r="G1679" i="1"/>
  <c r="C1679" i="1"/>
  <c r="H1679" i="1" s="1"/>
  <c r="H1678" i="1"/>
  <c r="C1678" i="1"/>
  <c r="G1678" i="1" s="1"/>
  <c r="H1677" i="1"/>
  <c r="G1677" i="1"/>
  <c r="C1677" i="1"/>
  <c r="G1676" i="1"/>
  <c r="C1676" i="1"/>
  <c r="H1676" i="1" s="1"/>
  <c r="G1675" i="1"/>
  <c r="C1675" i="1"/>
  <c r="H1675" i="1" s="1"/>
  <c r="H1674" i="1"/>
  <c r="C1674" i="1"/>
  <c r="G1674" i="1" s="1"/>
  <c r="H1673" i="1"/>
  <c r="G1673" i="1"/>
  <c r="C1673" i="1"/>
  <c r="H1672" i="1"/>
  <c r="G1672" i="1"/>
  <c r="C1672" i="1"/>
  <c r="G1671" i="1"/>
  <c r="C1671" i="1"/>
  <c r="H1671" i="1" s="1"/>
  <c r="H1670" i="1"/>
  <c r="C1670" i="1"/>
  <c r="G1670" i="1" s="1"/>
  <c r="H1669" i="1"/>
  <c r="G1669" i="1"/>
  <c r="C1669" i="1"/>
  <c r="G1668" i="1"/>
  <c r="C1668" i="1"/>
  <c r="H1668" i="1" s="1"/>
  <c r="G1667" i="1"/>
  <c r="C1667" i="1"/>
  <c r="H1667" i="1" s="1"/>
  <c r="H1666" i="1"/>
  <c r="C1666" i="1"/>
  <c r="G1666" i="1" s="1"/>
  <c r="H1665" i="1"/>
  <c r="G1665" i="1"/>
  <c r="C1665" i="1"/>
  <c r="H1664" i="1"/>
  <c r="G1664" i="1"/>
  <c r="C1664" i="1"/>
  <c r="G1663" i="1"/>
  <c r="C1663" i="1"/>
  <c r="H1663" i="1" s="1"/>
  <c r="H1662" i="1"/>
  <c r="C1662" i="1"/>
  <c r="G1662" i="1" s="1"/>
  <c r="H1661" i="1"/>
  <c r="G1661" i="1"/>
  <c r="C1661" i="1"/>
  <c r="G1660" i="1"/>
  <c r="C1660" i="1"/>
  <c r="H1660" i="1" s="1"/>
  <c r="G1659" i="1"/>
  <c r="C1659" i="1"/>
  <c r="H1659" i="1" s="1"/>
  <c r="H1658" i="1"/>
  <c r="C1658" i="1"/>
  <c r="G1658" i="1" s="1"/>
  <c r="H1657" i="1"/>
  <c r="G1657" i="1"/>
  <c r="C1657" i="1"/>
  <c r="H1656" i="1"/>
  <c r="G1656" i="1"/>
  <c r="C1656" i="1"/>
  <c r="G1655" i="1"/>
  <c r="C1655" i="1"/>
  <c r="H1655" i="1" s="1"/>
  <c r="H1654" i="1"/>
  <c r="C1654" i="1"/>
  <c r="G1654" i="1" s="1"/>
  <c r="H1653" i="1"/>
  <c r="G1653" i="1"/>
  <c r="C1653" i="1"/>
  <c r="G1652" i="1"/>
  <c r="C1652" i="1"/>
  <c r="H1652" i="1" s="1"/>
  <c r="G1651" i="1"/>
  <c r="C1651" i="1"/>
  <c r="H1651" i="1" s="1"/>
  <c r="H1650" i="1"/>
  <c r="C1650" i="1"/>
  <c r="G1650" i="1" s="1"/>
  <c r="H1649" i="1"/>
  <c r="G1649" i="1"/>
  <c r="C1649" i="1"/>
  <c r="H1648" i="1"/>
  <c r="G1648" i="1"/>
  <c r="C1648" i="1"/>
  <c r="G1647" i="1"/>
  <c r="C1647" i="1"/>
  <c r="H1647" i="1" s="1"/>
  <c r="H1646" i="1"/>
  <c r="C1646" i="1"/>
  <c r="G1646" i="1" s="1"/>
  <c r="H1645" i="1"/>
  <c r="G1645" i="1"/>
  <c r="C1645" i="1"/>
  <c r="G1644" i="1"/>
  <c r="C1644" i="1"/>
  <c r="H1644" i="1" s="1"/>
  <c r="G1643" i="1"/>
  <c r="C1643" i="1"/>
  <c r="H1643" i="1" s="1"/>
  <c r="H1642" i="1"/>
  <c r="C1642" i="1"/>
  <c r="G1642" i="1" s="1"/>
  <c r="H1641" i="1"/>
  <c r="G1641" i="1"/>
  <c r="C1641" i="1"/>
  <c r="H1640" i="1"/>
  <c r="G1640" i="1"/>
  <c r="C1640" i="1"/>
  <c r="G1639" i="1"/>
  <c r="C1639" i="1"/>
  <c r="H1639" i="1" s="1"/>
  <c r="H1638" i="1"/>
  <c r="C1638" i="1"/>
  <c r="G1638" i="1" s="1"/>
  <c r="H1637" i="1"/>
  <c r="G1637" i="1"/>
  <c r="C1637" i="1"/>
  <c r="G1636" i="1"/>
  <c r="C1636" i="1"/>
  <c r="H1636" i="1" s="1"/>
  <c r="G1635" i="1"/>
  <c r="C1635" i="1"/>
  <c r="H1635" i="1" s="1"/>
  <c r="H1634" i="1"/>
  <c r="C1634" i="1"/>
  <c r="G1634" i="1" s="1"/>
  <c r="H1633" i="1"/>
  <c r="G1633" i="1"/>
  <c r="C1633" i="1"/>
  <c r="H1632" i="1"/>
  <c r="G1632" i="1"/>
  <c r="C1632" i="1"/>
  <c r="G1631" i="1"/>
  <c r="C1631" i="1"/>
  <c r="H1631" i="1" s="1"/>
  <c r="H1630" i="1"/>
  <c r="C1630" i="1"/>
  <c r="G1630" i="1" s="1"/>
  <c r="H1629" i="1"/>
  <c r="G1629" i="1"/>
  <c r="C1629" i="1"/>
  <c r="G1628" i="1"/>
  <c r="C1628" i="1"/>
  <c r="H1628" i="1" s="1"/>
  <c r="G1627" i="1"/>
  <c r="C1627" i="1"/>
  <c r="H1627" i="1" s="1"/>
  <c r="H1626" i="1"/>
  <c r="C1626" i="1"/>
  <c r="G1626" i="1" s="1"/>
  <c r="H1625" i="1"/>
  <c r="G1625" i="1"/>
  <c r="C1625" i="1"/>
  <c r="H1624" i="1"/>
  <c r="G1624" i="1"/>
  <c r="C1624" i="1"/>
  <c r="G1623" i="1"/>
  <c r="C1623" i="1"/>
  <c r="H1623" i="1" s="1"/>
  <c r="C1620" i="1"/>
  <c r="G1619" i="1"/>
  <c r="C1619" i="1"/>
  <c r="H1619" i="1" s="1"/>
  <c r="C1618" i="1"/>
  <c r="H1617" i="1"/>
  <c r="G1617" i="1"/>
  <c r="C1617" i="1"/>
  <c r="H1616" i="1"/>
  <c r="G1616" i="1"/>
  <c r="C1616" i="1"/>
  <c r="C1615" i="1"/>
  <c r="H1614" i="1"/>
  <c r="C1614" i="1"/>
  <c r="G1614" i="1" s="1"/>
  <c r="C1613" i="1"/>
  <c r="H1613" i="1" s="1"/>
  <c r="C1612" i="1"/>
  <c r="G1611" i="1"/>
  <c r="C1611" i="1"/>
  <c r="H1611" i="1" s="1"/>
  <c r="C1610" i="1"/>
  <c r="H1609" i="1"/>
  <c r="G1609" i="1"/>
  <c r="C1609" i="1"/>
  <c r="H1608" i="1"/>
  <c r="G1608" i="1"/>
  <c r="C1608" i="1"/>
  <c r="C1607" i="1"/>
  <c r="H1606" i="1"/>
  <c r="C1606" i="1"/>
  <c r="G1606" i="1" s="1"/>
  <c r="C1605" i="1"/>
  <c r="H1605" i="1" s="1"/>
  <c r="G1603" i="1"/>
  <c r="C1603" i="1"/>
  <c r="H1603" i="1" s="1"/>
  <c r="C1601" i="1"/>
  <c r="H1601" i="1" s="1"/>
  <c r="H1600" i="1"/>
  <c r="G1600" i="1"/>
  <c r="C1600" i="1"/>
  <c r="C1599" i="1"/>
  <c r="H1598" i="1"/>
  <c r="C1598" i="1"/>
  <c r="G1598" i="1" s="1"/>
  <c r="H1597" i="1"/>
  <c r="G1597" i="1"/>
  <c r="C1597" i="1"/>
  <c r="C1596" i="1"/>
  <c r="G1595" i="1"/>
  <c r="C1595" i="1"/>
  <c r="H1595" i="1" s="1"/>
  <c r="C1594" i="1"/>
  <c r="C1593" i="1"/>
  <c r="H1593" i="1" s="1"/>
  <c r="H1592" i="1"/>
  <c r="C1592" i="1"/>
  <c r="G1592" i="1" s="1"/>
  <c r="C1591" i="1"/>
  <c r="H1590" i="1"/>
  <c r="C1590" i="1"/>
  <c r="G1590" i="1" s="1"/>
  <c r="H1589" i="1"/>
  <c r="G1589" i="1"/>
  <c r="C1589" i="1"/>
  <c r="C1588" i="1"/>
  <c r="C1587" i="1"/>
  <c r="H1587" i="1" s="1"/>
  <c r="C1586" i="1"/>
  <c r="C1584" i="1"/>
  <c r="H1584" i="1" s="1"/>
  <c r="H1582" i="1"/>
  <c r="C1582" i="1"/>
  <c r="G1582" i="1" s="1"/>
  <c r="G1581" i="1"/>
  <c r="D1581" i="1"/>
  <c r="C1581" i="1"/>
  <c r="H1580" i="1"/>
  <c r="G1580" i="1"/>
  <c r="D1580" i="1"/>
  <c r="C1580" i="1"/>
  <c r="J1580" i="1" s="1"/>
  <c r="J1579" i="1"/>
  <c r="D1579" i="1"/>
  <c r="C1579" i="1"/>
  <c r="D1578" i="1"/>
  <c r="C1578" i="1"/>
  <c r="J1578" i="1" s="1"/>
  <c r="D1577" i="1"/>
  <c r="C1577" i="1"/>
  <c r="H1577" i="1" s="1"/>
  <c r="G1576" i="1"/>
  <c r="D1576" i="1"/>
  <c r="C1576" i="1"/>
  <c r="H1575" i="1"/>
  <c r="G1575" i="1"/>
  <c r="I1575" i="1" s="1"/>
  <c r="D1575" i="1"/>
  <c r="C1575" i="1"/>
  <c r="J1575" i="1" s="1"/>
  <c r="D1574" i="1"/>
  <c r="C1574" i="1"/>
  <c r="D1573" i="1"/>
  <c r="C1573" i="1"/>
  <c r="J1573" i="1" s="1"/>
  <c r="D1572" i="1"/>
  <c r="C1572" i="1"/>
  <c r="H1572" i="1" s="1"/>
  <c r="D1571" i="1"/>
  <c r="C1571" i="1"/>
  <c r="H1571" i="1" s="1"/>
  <c r="G1570" i="1"/>
  <c r="D1570" i="1"/>
  <c r="C1570" i="1"/>
  <c r="H1569" i="1"/>
  <c r="G1569" i="1"/>
  <c r="I1569" i="1" s="1"/>
  <c r="D1569" i="1"/>
  <c r="C1569" i="1"/>
  <c r="J1569" i="1" s="1"/>
  <c r="D1568" i="1"/>
  <c r="C1568" i="1"/>
  <c r="D1567" i="1"/>
  <c r="C1567" i="1"/>
  <c r="J1567" i="1" s="1"/>
  <c r="G1566" i="1"/>
  <c r="D1566" i="1"/>
  <c r="C1566" i="1"/>
  <c r="H1565" i="1"/>
  <c r="G1565" i="1"/>
  <c r="I1565" i="1" s="1"/>
  <c r="D1565" i="1"/>
  <c r="C1565" i="1"/>
  <c r="J1565" i="1" s="1"/>
  <c r="D1564" i="1"/>
  <c r="C1564" i="1"/>
  <c r="G1563" i="1"/>
  <c r="D1563" i="1"/>
  <c r="C1563" i="1"/>
  <c r="D1562" i="1"/>
  <c r="C1562" i="1"/>
  <c r="D1561" i="1"/>
  <c r="C1561" i="1"/>
  <c r="G1561" i="1" s="1"/>
  <c r="G1560" i="1"/>
  <c r="D1560" i="1"/>
  <c r="C1560" i="1"/>
  <c r="J1560" i="1" s="1"/>
  <c r="G1559" i="1"/>
  <c r="D1559" i="1"/>
  <c r="C1559" i="1"/>
  <c r="D1558" i="1"/>
  <c r="C1558" i="1"/>
  <c r="D1557" i="1"/>
  <c r="C1557" i="1"/>
  <c r="G1557" i="1" s="1"/>
  <c r="D1556" i="1"/>
  <c r="D1555" i="1"/>
  <c r="D1554" i="1"/>
  <c r="C1554" i="1"/>
  <c r="D1553" i="1"/>
  <c r="C1553" i="1"/>
  <c r="G1553" i="1" s="1"/>
  <c r="G1552" i="1"/>
  <c r="D1552" i="1"/>
  <c r="C1552" i="1"/>
  <c r="J1552" i="1" s="1"/>
  <c r="G1551" i="1"/>
  <c r="D1551" i="1"/>
  <c r="C1551" i="1"/>
  <c r="D1550" i="1"/>
  <c r="C1550" i="1"/>
  <c r="D1549" i="1"/>
  <c r="C1549" i="1"/>
  <c r="G1549" i="1" s="1"/>
  <c r="G1548" i="1"/>
  <c r="D1548" i="1"/>
  <c r="C1548" i="1"/>
  <c r="J1548" i="1" s="1"/>
  <c r="H1547" i="1"/>
  <c r="D1547" i="1"/>
  <c r="C1547" i="1"/>
  <c r="J1547" i="1" s="1"/>
  <c r="H1546" i="1"/>
  <c r="G1546" i="1"/>
  <c r="D1546" i="1"/>
  <c r="J1546" i="1" s="1"/>
  <c r="C1546" i="1"/>
  <c r="D1545" i="1"/>
  <c r="C1545" i="1"/>
  <c r="D1544" i="1"/>
  <c r="C1544" i="1"/>
  <c r="H1543" i="1"/>
  <c r="D1543" i="1"/>
  <c r="C1543" i="1"/>
  <c r="H1542" i="1"/>
  <c r="G1542" i="1"/>
  <c r="D1542" i="1"/>
  <c r="J1542" i="1" s="1"/>
  <c r="C1542" i="1"/>
  <c r="D1541" i="1"/>
  <c r="C1541" i="1"/>
  <c r="H1540" i="1"/>
  <c r="D1540" i="1"/>
  <c r="C1540" i="1"/>
  <c r="D1539" i="1"/>
  <c r="H1539" i="1" s="1"/>
  <c r="C1539" i="1"/>
  <c r="D1538" i="1"/>
  <c r="H1536" i="1"/>
  <c r="D1536" i="1"/>
  <c r="C1536" i="1"/>
  <c r="G1536" i="1" s="1"/>
  <c r="H1535" i="1"/>
  <c r="D1535" i="1"/>
  <c r="C1535" i="1"/>
  <c r="D1534" i="1"/>
  <c r="H1534" i="1" s="1"/>
  <c r="C1534" i="1"/>
  <c r="D1533" i="1"/>
  <c r="C1533" i="1"/>
  <c r="D1532" i="1"/>
  <c r="C1532" i="1"/>
  <c r="H1531" i="1"/>
  <c r="D1531" i="1"/>
  <c r="C1531" i="1"/>
  <c r="D1530" i="1"/>
  <c r="H1530" i="1" s="1"/>
  <c r="C1530" i="1"/>
  <c r="D1529" i="1"/>
  <c r="C1529" i="1"/>
  <c r="D1528" i="1"/>
  <c r="C1528" i="1"/>
  <c r="H1527" i="1"/>
  <c r="D1527" i="1"/>
  <c r="C1527" i="1"/>
  <c r="D1526" i="1"/>
  <c r="H1526" i="1" s="1"/>
  <c r="C1526" i="1"/>
  <c r="D1525" i="1"/>
  <c r="C1525" i="1"/>
  <c r="D1524" i="1"/>
  <c r="C1524" i="1"/>
  <c r="H1523" i="1"/>
  <c r="D1523" i="1"/>
  <c r="C1523" i="1"/>
  <c r="D1522" i="1"/>
  <c r="H1522" i="1" s="1"/>
  <c r="C1522" i="1"/>
  <c r="G1521" i="1"/>
  <c r="D1521" i="1"/>
  <c r="C1521" i="1"/>
  <c r="H1521" i="1" s="1"/>
  <c r="D1520" i="1"/>
  <c r="G1520" i="1" s="1"/>
  <c r="C1520" i="1"/>
  <c r="D1519" i="1"/>
  <c r="G1519" i="1" s="1"/>
  <c r="C1519" i="1"/>
  <c r="H1519" i="1" s="1"/>
  <c r="D1518" i="1"/>
  <c r="C1518" i="1"/>
  <c r="H1518" i="1" s="1"/>
  <c r="G1517" i="1"/>
  <c r="D1517" i="1"/>
  <c r="C1517" i="1"/>
  <c r="H1517" i="1" s="1"/>
  <c r="D1516" i="1"/>
  <c r="G1516" i="1" s="1"/>
  <c r="C1516" i="1"/>
  <c r="D1515" i="1"/>
  <c r="C1515" i="1"/>
  <c r="H1515" i="1" s="1"/>
  <c r="C1514" i="1"/>
  <c r="G1513" i="1"/>
  <c r="D1513" i="1"/>
  <c r="C1513" i="1"/>
  <c r="H1513" i="1" s="1"/>
  <c r="D1512" i="1"/>
  <c r="G1512" i="1" s="1"/>
  <c r="C1512" i="1"/>
  <c r="D1511" i="1"/>
  <c r="C1511" i="1"/>
  <c r="H1511" i="1" s="1"/>
  <c r="C1510" i="1"/>
  <c r="G1509" i="1"/>
  <c r="D1509" i="1"/>
  <c r="C1509" i="1"/>
  <c r="H1509" i="1" s="1"/>
  <c r="D1508" i="1"/>
  <c r="G1508" i="1" s="1"/>
  <c r="C1508" i="1"/>
  <c r="D1507" i="1"/>
  <c r="C1507" i="1"/>
  <c r="H1507" i="1" s="1"/>
  <c r="D1506" i="1"/>
  <c r="C1506" i="1"/>
  <c r="H1506" i="1" s="1"/>
  <c r="G1505" i="1"/>
  <c r="D1505" i="1"/>
  <c r="C1505" i="1"/>
  <c r="H1505" i="1" s="1"/>
  <c r="D1504" i="1"/>
  <c r="G1504" i="1" s="1"/>
  <c r="C1504" i="1"/>
  <c r="D1503" i="1"/>
  <c r="C1503" i="1"/>
  <c r="H1503" i="1" s="1"/>
  <c r="D1502" i="1"/>
  <c r="C1502" i="1"/>
  <c r="H1502" i="1" s="1"/>
  <c r="G1501" i="1"/>
  <c r="D1501" i="1"/>
  <c r="C1501" i="1"/>
  <c r="H1501" i="1" s="1"/>
  <c r="D1500" i="1"/>
  <c r="G1500" i="1" s="1"/>
  <c r="C1500" i="1"/>
  <c r="D1499" i="1"/>
  <c r="C1499" i="1"/>
  <c r="H1499" i="1" s="1"/>
  <c r="D1498" i="1"/>
  <c r="C1498" i="1"/>
  <c r="H1498" i="1" s="1"/>
  <c r="G1497" i="1"/>
  <c r="D1497" i="1"/>
  <c r="C1497" i="1"/>
  <c r="H1497" i="1" s="1"/>
  <c r="D1496" i="1"/>
  <c r="G1496" i="1" s="1"/>
  <c r="C1496" i="1"/>
  <c r="D1495" i="1"/>
  <c r="C1495" i="1"/>
  <c r="H1495" i="1" s="1"/>
  <c r="D1494" i="1"/>
  <c r="C1494" i="1"/>
  <c r="H1494" i="1" s="1"/>
  <c r="G1493" i="1"/>
  <c r="D1493" i="1"/>
  <c r="C1493" i="1"/>
  <c r="H1493" i="1" s="1"/>
  <c r="D1492" i="1"/>
  <c r="G1492" i="1" s="1"/>
  <c r="C1492" i="1"/>
  <c r="D1491" i="1"/>
  <c r="C1491" i="1"/>
  <c r="H1491" i="1" s="1"/>
  <c r="D1490" i="1"/>
  <c r="C1490" i="1"/>
  <c r="H1490" i="1" s="1"/>
  <c r="G1489" i="1"/>
  <c r="D1489" i="1"/>
  <c r="C1489" i="1"/>
  <c r="H1489" i="1" s="1"/>
  <c r="D1488" i="1"/>
  <c r="G1488" i="1" s="1"/>
  <c r="C1488" i="1"/>
  <c r="D1487" i="1"/>
  <c r="C1487" i="1"/>
  <c r="H1487" i="1" s="1"/>
  <c r="D1486" i="1"/>
  <c r="C1486" i="1"/>
  <c r="H1486" i="1" s="1"/>
  <c r="G1485" i="1"/>
  <c r="D1485" i="1"/>
  <c r="C1485" i="1"/>
  <c r="H1485" i="1" s="1"/>
  <c r="D1484" i="1"/>
  <c r="G1484" i="1" s="1"/>
  <c r="C1484" i="1"/>
  <c r="D1483" i="1"/>
  <c r="C1483" i="1"/>
  <c r="H1483" i="1" s="1"/>
  <c r="D1482" i="1"/>
  <c r="C1482" i="1"/>
  <c r="H1482" i="1" s="1"/>
  <c r="G1481" i="1"/>
  <c r="D1481" i="1"/>
  <c r="C1481" i="1"/>
  <c r="H1481" i="1" s="1"/>
  <c r="D1480" i="1"/>
  <c r="G1480" i="1" s="1"/>
  <c r="C1480" i="1"/>
  <c r="D1479" i="1"/>
  <c r="C1479" i="1"/>
  <c r="H1479" i="1" s="1"/>
  <c r="D1478" i="1"/>
  <c r="C1478" i="1"/>
  <c r="H1478" i="1" s="1"/>
  <c r="G1477" i="1"/>
  <c r="D1477" i="1"/>
  <c r="C1477" i="1"/>
  <c r="H1477" i="1" s="1"/>
  <c r="D1476" i="1"/>
  <c r="G1476" i="1" s="1"/>
  <c r="C1476" i="1"/>
  <c r="D1475" i="1"/>
  <c r="C1475" i="1"/>
  <c r="H1475" i="1" s="1"/>
  <c r="D1474" i="1"/>
  <c r="C1474" i="1"/>
  <c r="H1474" i="1" s="1"/>
  <c r="G1473" i="1"/>
  <c r="D1473" i="1"/>
  <c r="C1473" i="1"/>
  <c r="H1473" i="1" s="1"/>
  <c r="D1472" i="1"/>
  <c r="G1472" i="1" s="1"/>
  <c r="C1472" i="1"/>
  <c r="D1471" i="1"/>
  <c r="C1471" i="1"/>
  <c r="H1471" i="1" s="1"/>
  <c r="D1470" i="1"/>
  <c r="C1470" i="1"/>
  <c r="H1470" i="1" s="1"/>
  <c r="G1469" i="1"/>
  <c r="D1469" i="1"/>
  <c r="C1469" i="1"/>
  <c r="H1469" i="1" s="1"/>
  <c r="D1468" i="1"/>
  <c r="G1468" i="1" s="1"/>
  <c r="C1468" i="1"/>
  <c r="D1467" i="1"/>
  <c r="C1467" i="1"/>
  <c r="H1467" i="1" s="1"/>
  <c r="D1466" i="1"/>
  <c r="C1466" i="1"/>
  <c r="H1466" i="1" s="1"/>
  <c r="G1465" i="1"/>
  <c r="D1465" i="1"/>
  <c r="C1465" i="1"/>
  <c r="H1465" i="1" s="1"/>
  <c r="D1464" i="1"/>
  <c r="G1464" i="1" s="1"/>
  <c r="C1464" i="1"/>
  <c r="D1463" i="1"/>
  <c r="C1463" i="1"/>
  <c r="H1463" i="1" s="1"/>
  <c r="D1462" i="1"/>
  <c r="C1462" i="1"/>
  <c r="H1462" i="1" s="1"/>
  <c r="G1461" i="1"/>
  <c r="D1461" i="1"/>
  <c r="C1461" i="1"/>
  <c r="H1461" i="1" s="1"/>
  <c r="D1460" i="1"/>
  <c r="G1460" i="1" s="1"/>
  <c r="C1460" i="1"/>
  <c r="D1459" i="1"/>
  <c r="C1459" i="1"/>
  <c r="H1459" i="1" s="1"/>
  <c r="D1458" i="1"/>
  <c r="C1458" i="1"/>
  <c r="H1458" i="1" s="1"/>
  <c r="G1457" i="1"/>
  <c r="D1457" i="1"/>
  <c r="C1457" i="1"/>
  <c r="H1457" i="1" s="1"/>
  <c r="D1456" i="1"/>
  <c r="G1456" i="1" s="1"/>
  <c r="C1456" i="1"/>
  <c r="D1455" i="1"/>
  <c r="C1455" i="1"/>
  <c r="H1455" i="1" s="1"/>
  <c r="D1454" i="1"/>
  <c r="C1454" i="1"/>
  <c r="H1454" i="1" s="1"/>
  <c r="G1453" i="1"/>
  <c r="D1453" i="1"/>
  <c r="C1453" i="1"/>
  <c r="H1453" i="1" s="1"/>
  <c r="D1452" i="1"/>
  <c r="G1452" i="1" s="1"/>
  <c r="C1452" i="1"/>
  <c r="D1451" i="1"/>
  <c r="C1451" i="1"/>
  <c r="H1451" i="1" s="1"/>
  <c r="D1450" i="1"/>
  <c r="C1450" i="1"/>
  <c r="H1450" i="1" s="1"/>
  <c r="G1449" i="1"/>
  <c r="D1449" i="1"/>
  <c r="C1449" i="1"/>
  <c r="H1449" i="1" s="1"/>
  <c r="D1448" i="1"/>
  <c r="G1448" i="1" s="1"/>
  <c r="C1448" i="1"/>
  <c r="D1447" i="1"/>
  <c r="C1447" i="1"/>
  <c r="H1447" i="1" s="1"/>
  <c r="D1446" i="1"/>
  <c r="C1446" i="1"/>
  <c r="H1446" i="1" s="1"/>
  <c r="G1445" i="1"/>
  <c r="D1445" i="1"/>
  <c r="C1445" i="1"/>
  <c r="H1445" i="1" s="1"/>
  <c r="D1444" i="1"/>
  <c r="G1444" i="1" s="1"/>
  <c r="C1444" i="1"/>
  <c r="D1443" i="1"/>
  <c r="C1443" i="1"/>
  <c r="H1443" i="1" s="1"/>
  <c r="D1442" i="1"/>
  <c r="C1442" i="1"/>
  <c r="H1442" i="1" s="1"/>
  <c r="G1441" i="1"/>
  <c r="D1441" i="1"/>
  <c r="C1441" i="1"/>
  <c r="H1441" i="1" s="1"/>
  <c r="D1440" i="1"/>
  <c r="G1440" i="1" s="1"/>
  <c r="C1440" i="1"/>
  <c r="D1439" i="1"/>
  <c r="C1439" i="1"/>
  <c r="H1439" i="1" s="1"/>
  <c r="D1438" i="1"/>
  <c r="C1438" i="1"/>
  <c r="H1438" i="1" s="1"/>
  <c r="G1437" i="1"/>
  <c r="D1437" i="1"/>
  <c r="C1437" i="1"/>
  <c r="H1437" i="1" s="1"/>
  <c r="D1436" i="1"/>
  <c r="G1436" i="1" s="1"/>
  <c r="C1436" i="1"/>
  <c r="D1435" i="1"/>
  <c r="C1435" i="1"/>
  <c r="H1435" i="1" s="1"/>
  <c r="D1434" i="1"/>
  <c r="C1434" i="1"/>
  <c r="H1434" i="1" s="1"/>
  <c r="G1433" i="1"/>
  <c r="D1433" i="1"/>
  <c r="C1433" i="1"/>
  <c r="H1433" i="1" s="1"/>
  <c r="D1432" i="1"/>
  <c r="G1432" i="1" s="1"/>
  <c r="C1432" i="1"/>
  <c r="D1430" i="1"/>
  <c r="C1430" i="1"/>
  <c r="H1430" i="1" s="1"/>
  <c r="G1429" i="1"/>
  <c r="D1429" i="1"/>
  <c r="C1429" i="1"/>
  <c r="H1429" i="1" s="1"/>
  <c r="D1428" i="1"/>
  <c r="G1428" i="1" s="1"/>
  <c r="C1428" i="1"/>
  <c r="D1427" i="1"/>
  <c r="C1427" i="1"/>
  <c r="H1427" i="1" s="1"/>
  <c r="D1426" i="1"/>
  <c r="C1426" i="1"/>
  <c r="H1426" i="1" s="1"/>
  <c r="G1425" i="1"/>
  <c r="D1425" i="1"/>
  <c r="C1425" i="1"/>
  <c r="H1425" i="1" s="1"/>
  <c r="D1424" i="1"/>
  <c r="G1424" i="1" s="1"/>
  <c r="C1424" i="1"/>
  <c r="D1423" i="1"/>
  <c r="C1423" i="1"/>
  <c r="H1423" i="1" s="1"/>
  <c r="D1422" i="1"/>
  <c r="C1422" i="1"/>
  <c r="H1422" i="1" s="1"/>
  <c r="G1421" i="1"/>
  <c r="D1421" i="1"/>
  <c r="C1421" i="1"/>
  <c r="H1421" i="1" s="1"/>
  <c r="D1420" i="1"/>
  <c r="G1420" i="1" s="1"/>
  <c r="C1420" i="1"/>
  <c r="D1419" i="1"/>
  <c r="C1419" i="1"/>
  <c r="H1419" i="1" s="1"/>
  <c r="D1418" i="1"/>
  <c r="C1418" i="1"/>
  <c r="H1418" i="1" s="1"/>
  <c r="G1417" i="1"/>
  <c r="D1417" i="1"/>
  <c r="C1417" i="1"/>
  <c r="H1417" i="1" s="1"/>
  <c r="D1416" i="1"/>
  <c r="G1416" i="1" s="1"/>
  <c r="C1416" i="1"/>
  <c r="D1415" i="1"/>
  <c r="C1415" i="1"/>
  <c r="H1415" i="1" s="1"/>
  <c r="D1414" i="1"/>
  <c r="C1414" i="1"/>
  <c r="H1414" i="1" s="1"/>
  <c r="G1413" i="1"/>
  <c r="D1413" i="1"/>
  <c r="C1413" i="1"/>
  <c r="H1413" i="1" s="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D1399" i="1"/>
  <c r="C1399" i="1"/>
  <c r="H1399" i="1" s="1"/>
  <c r="H1398" i="1"/>
  <c r="G1398" i="1"/>
  <c r="D1398" i="1"/>
  <c r="C1398" i="1"/>
  <c r="H1397" i="1"/>
  <c r="G1397" i="1"/>
  <c r="D1397" i="1"/>
  <c r="C1397" i="1"/>
  <c r="H1396" i="1"/>
  <c r="G1396" i="1"/>
  <c r="D1396" i="1"/>
  <c r="C1396" i="1"/>
  <c r="D1395" i="1"/>
  <c r="C1395" i="1"/>
  <c r="H1395" i="1" s="1"/>
  <c r="H1394" i="1"/>
  <c r="G1394" i="1"/>
  <c r="D1394" i="1"/>
  <c r="C1394" i="1"/>
  <c r="H1393" i="1"/>
  <c r="G1393" i="1"/>
  <c r="D1393" i="1"/>
  <c r="C1393" i="1"/>
  <c r="H1392" i="1"/>
  <c r="G1392" i="1"/>
  <c r="D1392" i="1"/>
  <c r="C1392" i="1"/>
  <c r="H1391" i="1"/>
  <c r="G1391" i="1"/>
  <c r="D1391" i="1"/>
  <c r="C1391" i="1"/>
  <c r="H1390" i="1"/>
  <c r="G1390" i="1"/>
  <c r="D1390" i="1"/>
  <c r="C1390" i="1"/>
  <c r="D1389" i="1"/>
  <c r="G1389" i="1" s="1"/>
  <c r="C1389" i="1"/>
  <c r="H1389" i="1" s="1"/>
  <c r="D1388" i="1"/>
  <c r="C1388" i="1"/>
  <c r="D1387" i="1"/>
  <c r="C1387" i="1"/>
  <c r="H1387" i="1" s="1"/>
  <c r="D1386" i="1"/>
  <c r="C1386" i="1"/>
  <c r="H1386" i="1" s="1"/>
  <c r="D1385" i="1"/>
  <c r="C1385" i="1"/>
  <c r="H1385" i="1" s="1"/>
  <c r="D1384" i="1"/>
  <c r="H1384" i="1" s="1"/>
  <c r="C1384" i="1"/>
  <c r="D1383" i="1"/>
  <c r="C1383" i="1"/>
  <c r="H1383" i="1" s="1"/>
  <c r="D1382" i="1"/>
  <c r="C1382" i="1"/>
  <c r="H1382" i="1" s="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D1374" i="1"/>
  <c r="C1374" i="1"/>
  <c r="H1374" i="1" s="1"/>
  <c r="H1373" i="1"/>
  <c r="G1373" i="1"/>
  <c r="D1373" i="1"/>
  <c r="C1373" i="1"/>
  <c r="H1372" i="1"/>
  <c r="G1372" i="1"/>
  <c r="D1372" i="1"/>
  <c r="C1372" i="1"/>
  <c r="H1371" i="1"/>
  <c r="G1371" i="1"/>
  <c r="D1371" i="1"/>
  <c r="C1371" i="1"/>
  <c r="H1370" i="1"/>
  <c r="G1370" i="1"/>
  <c r="D1370" i="1"/>
  <c r="C1370" i="1"/>
  <c r="H1369" i="1"/>
  <c r="G1369" i="1"/>
  <c r="D1369" i="1"/>
  <c r="C1369" i="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H1340" i="1"/>
  <c r="D1340" i="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G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C1185" i="1"/>
  <c r="H1184" i="1"/>
  <c r="D1184" i="1"/>
  <c r="G1184" i="1" s="1"/>
  <c r="C1184" i="1"/>
  <c r="H1183" i="1"/>
  <c r="D1183" i="1"/>
  <c r="G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D1079" i="1"/>
  <c r="H1079" i="1" s="1"/>
  <c r="C1079" i="1"/>
  <c r="H1078" i="1"/>
  <c r="G1078" i="1"/>
  <c r="D1078" i="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G1059"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D1031" i="1"/>
  <c r="G1031" i="1" s="1"/>
  <c r="C1031" i="1"/>
  <c r="H1030" i="1"/>
  <c r="D1030" i="1"/>
  <c r="G1030" i="1" s="1"/>
  <c r="C1030" i="1"/>
  <c r="H1029" i="1"/>
  <c r="G1029" i="1"/>
  <c r="D1029" i="1"/>
  <c r="C1029" i="1"/>
  <c r="H1028" i="1"/>
  <c r="D1028" i="1"/>
  <c r="G1028" i="1" s="1"/>
  <c r="C1028" i="1"/>
  <c r="H1027" i="1"/>
  <c r="D1027" i="1"/>
  <c r="G1027" i="1" s="1"/>
  <c r="C1027" i="1"/>
  <c r="H1026" i="1"/>
  <c r="D1026" i="1"/>
  <c r="G1026" i="1" s="1"/>
  <c r="C1026" i="1"/>
  <c r="H1025" i="1"/>
  <c r="G1025" i="1"/>
  <c r="D1025" i="1"/>
  <c r="C1025" i="1"/>
  <c r="C1024" i="1"/>
  <c r="H1023" i="1"/>
  <c r="G1023" i="1"/>
  <c r="D1023" i="1"/>
  <c r="C1023" i="1"/>
  <c r="H1022" i="1"/>
  <c r="G1022" i="1"/>
  <c r="D1022" i="1"/>
  <c r="C1022" i="1"/>
  <c r="H1021" i="1"/>
  <c r="G1021" i="1"/>
  <c r="D1021" i="1"/>
  <c r="C1021" i="1"/>
  <c r="H1020" i="1"/>
  <c r="G1020" i="1"/>
  <c r="D1020" i="1"/>
  <c r="C1020" i="1"/>
  <c r="H1019" i="1"/>
  <c r="G1019" i="1"/>
  <c r="D1019" i="1"/>
  <c r="C1019" i="1"/>
  <c r="C1018" i="1"/>
  <c r="C1017" i="1"/>
  <c r="H1016" i="1"/>
  <c r="G1016" i="1"/>
  <c r="D1016" i="1"/>
  <c r="C1016" i="1"/>
  <c r="H1015" i="1"/>
  <c r="G1015" i="1"/>
  <c r="D1015" i="1"/>
  <c r="C1015" i="1"/>
  <c r="H1014" i="1"/>
  <c r="D1014" i="1"/>
  <c r="G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G735" i="1" s="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D648" i="1"/>
  <c r="H648" i="1" s="1"/>
  <c r="C648" i="1"/>
  <c r="D647" i="1"/>
  <c r="H647" i="1" s="1"/>
  <c r="C647" i="1"/>
  <c r="G646" i="1"/>
  <c r="D646" i="1"/>
  <c r="H646" i="1" s="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H422" i="1" s="1"/>
  <c r="C422" i="1"/>
  <c r="D421" i="1"/>
  <c r="H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D378" i="1"/>
  <c r="G378" i="1" s="1"/>
  <c r="C378" i="1"/>
  <c r="H377" i="1"/>
  <c r="D377" i="1"/>
  <c r="G377" i="1" s="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D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D300" i="1"/>
  <c r="H300" i="1" s="1"/>
  <c r="C300" i="1"/>
  <c r="H299" i="1"/>
  <c r="G299" i="1"/>
  <c r="D299" i="1"/>
  <c r="C299" i="1"/>
  <c r="D298" i="1"/>
  <c r="H298" i="1" s="1"/>
  <c r="C298"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D266" i="1"/>
  <c r="G266" i="1" s="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D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D170" i="1"/>
  <c r="G170" i="1" s="1"/>
  <c r="C170" i="1"/>
  <c r="H169" i="1"/>
  <c r="D169" i="1"/>
  <c r="G169" i="1" s="1"/>
  <c r="C169" i="1"/>
  <c r="H168" i="1"/>
  <c r="D168" i="1"/>
  <c r="G168" i="1" s="1"/>
  <c r="C168" i="1"/>
  <c r="H167" i="1"/>
  <c r="D167" i="1"/>
  <c r="G167" i="1" s="1"/>
  <c r="C167" i="1"/>
  <c r="C166" i="1"/>
  <c r="H165" i="1"/>
  <c r="D165" i="1"/>
  <c r="G165" i="1" s="1"/>
  <c r="C165" i="1"/>
  <c r="H164" i="1"/>
  <c r="D164" i="1"/>
  <c r="G164" i="1" s="1"/>
  <c r="C164" i="1"/>
  <c r="H163" i="1"/>
  <c r="D163" i="1"/>
  <c r="G163" i="1" s="1"/>
  <c r="C163" i="1"/>
  <c r="D162" i="1"/>
  <c r="H162" i="1" s="1"/>
  <c r="C162" i="1"/>
  <c r="D161" i="1"/>
  <c r="H161" i="1" s="1"/>
  <c r="C161" i="1"/>
  <c r="H159" i="1"/>
  <c r="G159" i="1"/>
  <c r="D159" i="1"/>
  <c r="C159" i="1"/>
  <c r="G158" i="1"/>
  <c r="D158" i="1"/>
  <c r="H158" i="1" s="1"/>
  <c r="C158" i="1"/>
  <c r="H157" i="1"/>
  <c r="G157" i="1"/>
  <c r="D157" i="1"/>
  <c r="C157" i="1"/>
  <c r="C156" i="1"/>
  <c r="H155" i="1"/>
  <c r="D155" i="1"/>
  <c r="G155" i="1" s="1"/>
  <c r="C155" i="1"/>
  <c r="H154" i="1"/>
  <c r="G154" i="1"/>
  <c r="D154" i="1"/>
  <c r="C154" i="1"/>
  <c r="H153" i="1"/>
  <c r="G153" i="1"/>
  <c r="D153" i="1"/>
  <c r="C153" i="1"/>
  <c r="H152" i="1"/>
  <c r="G152" i="1"/>
  <c r="D152" i="1"/>
  <c r="C152" i="1"/>
  <c r="H151" i="1"/>
  <c r="D151" i="1"/>
  <c r="G151" i="1" s="1"/>
  <c r="C151" i="1"/>
  <c r="H150" i="1"/>
  <c r="D150" i="1"/>
  <c r="G150" i="1" s="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D133" i="1"/>
  <c r="H133" i="1" s="1"/>
  <c r="C133" i="1"/>
  <c r="D132" i="1"/>
  <c r="H132" i="1" s="1"/>
  <c r="C132" i="1"/>
  <c r="D131" i="1"/>
  <c r="H129" i="1"/>
  <c r="G129" i="1"/>
  <c r="D129" i="1"/>
  <c r="C129" i="1"/>
  <c r="H128" i="1"/>
  <c r="G128" i="1"/>
  <c r="D128" i="1"/>
  <c r="C128" i="1"/>
  <c r="H127" i="1"/>
  <c r="D127" i="1"/>
  <c r="G127" i="1" s="1"/>
  <c r="C127" i="1"/>
  <c r="H126" i="1"/>
  <c r="D126" i="1"/>
  <c r="G126" i="1" s="1"/>
  <c r="C126" i="1"/>
  <c r="D125" i="1"/>
  <c r="G125" i="1" s="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2" i="7" l="1"/>
  <c r="H1686" i="1"/>
  <c r="G1613" i="1"/>
  <c r="G1605" i="1"/>
  <c r="D25" i="8"/>
  <c r="C1602" i="1" s="1"/>
  <c r="H1602" i="1" s="1"/>
  <c r="G1584" i="1"/>
  <c r="G1601" i="1"/>
  <c r="G1593" i="1"/>
  <c r="G1587" i="1"/>
  <c r="G1340" i="1"/>
  <c r="H1388" i="1"/>
  <c r="G1384" i="1"/>
  <c r="G1388" i="1"/>
  <c r="G1387" i="1"/>
  <c r="G1386" i="1"/>
  <c r="G1385" i="1"/>
  <c r="G415" i="1"/>
  <c r="G414" i="1"/>
  <c r="G421" i="1"/>
  <c r="G422" i="1"/>
  <c r="E648" i="4"/>
  <c r="D642" i="1" s="1"/>
  <c r="G642" i="1" s="1"/>
  <c r="E114" i="6"/>
  <c r="F114" i="6" s="1"/>
  <c r="D1514" i="1"/>
  <c r="H1514" i="1" s="1"/>
  <c r="G1399" i="1"/>
  <c r="E335" i="9"/>
  <c r="B335" i="9" s="1"/>
  <c r="G1395" i="1"/>
  <c r="G1383" i="1"/>
  <c r="G1382" i="1"/>
  <c r="G1374" i="1"/>
  <c r="G1368" i="1"/>
  <c r="G1342" i="1"/>
  <c r="E307" i="9"/>
  <c r="B307" i="9" s="1"/>
  <c r="H1292" i="1"/>
  <c r="G1292" i="1"/>
  <c r="G1278" i="1"/>
  <c r="G1281" i="1"/>
  <c r="G1287" i="1"/>
  <c r="G1266" i="1"/>
  <c r="G1264" i="1"/>
  <c r="G1265" i="1"/>
  <c r="E255" i="5"/>
  <c r="D1259" i="1" s="1"/>
  <c r="G1263" i="1"/>
  <c r="G1262" i="1"/>
  <c r="G1260" i="1"/>
  <c r="G1261" i="1"/>
  <c r="F256" i="5"/>
  <c r="H1200" i="1"/>
  <c r="E319" i="9"/>
  <c r="B319" i="9" s="1"/>
  <c r="G1251" i="1"/>
  <c r="E340" i="9"/>
  <c r="B340" i="9" s="1"/>
  <c r="H1185" i="1"/>
  <c r="G1185" i="1"/>
  <c r="E178" i="5"/>
  <c r="D1182" i="1" s="1"/>
  <c r="F181" i="5"/>
  <c r="E312" i="9"/>
  <c r="B312" i="9" s="1"/>
  <c r="G1155" i="1"/>
  <c r="H1155" i="1"/>
  <c r="G1087" i="1"/>
  <c r="G1092" i="1"/>
  <c r="G1085" i="1"/>
  <c r="G1076" i="1"/>
  <c r="G1079" i="1"/>
  <c r="G1057" i="1"/>
  <c r="G1040" i="1"/>
  <c r="H1040" i="1"/>
  <c r="F35" i="5"/>
  <c r="D1024" i="1"/>
  <c r="G1018" i="1"/>
  <c r="H1018" i="1"/>
  <c r="F13" i="5"/>
  <c r="E12" i="5"/>
  <c r="D1017" i="1" s="1"/>
  <c r="D1013" i="1"/>
  <c r="G843" i="1"/>
  <c r="H735" i="1"/>
  <c r="E55" i="9"/>
  <c r="B55" i="9" s="1"/>
  <c r="G734" i="1"/>
  <c r="E51" i="9"/>
  <c r="B51" i="9" s="1"/>
  <c r="F238" i="9"/>
  <c r="B238" i="9" s="1"/>
  <c r="G719" i="1"/>
  <c r="E46" i="9"/>
  <c r="B46" i="9" s="1"/>
  <c r="G678" i="1"/>
  <c r="E35" i="9"/>
  <c r="B35" i="9" s="1"/>
  <c r="H676" i="1"/>
  <c r="G653" i="1"/>
  <c r="B296" i="9"/>
  <c r="G648" i="1"/>
  <c r="G647" i="1"/>
  <c r="G649" i="1"/>
  <c r="E647" i="4"/>
  <c r="D641" i="1" s="1"/>
  <c r="F427" i="4"/>
  <c r="H374" i="1"/>
  <c r="G374" i="1"/>
  <c r="G300" i="1"/>
  <c r="G298" i="1"/>
  <c r="G215" i="1"/>
  <c r="G212" i="1"/>
  <c r="G213" i="1"/>
  <c r="F244" i="9"/>
  <c r="B244" i="9" s="1"/>
  <c r="B242" i="9"/>
  <c r="H190" i="1"/>
  <c r="G190" i="1"/>
  <c r="F240" i="9"/>
  <c r="B240" i="9" s="1"/>
  <c r="H174" i="1"/>
  <c r="F178" i="4"/>
  <c r="D166" i="1"/>
  <c r="G166" i="1" s="1"/>
  <c r="H170" i="1"/>
  <c r="E164" i="4"/>
  <c r="D160" i="1" s="1"/>
  <c r="G161" i="1"/>
  <c r="G162" i="1"/>
  <c r="D156" i="1"/>
  <c r="G136" i="1"/>
  <c r="G147" i="1"/>
  <c r="G133" i="1"/>
  <c r="G132" i="1"/>
  <c r="H125" i="1"/>
  <c r="G122" i="1"/>
  <c r="G124" i="1"/>
  <c r="E106" i="4"/>
  <c r="D102" i="1" s="1"/>
  <c r="F236" i="9"/>
  <c r="B236" i="9" s="1"/>
  <c r="F106" i="4"/>
  <c r="G78" i="1"/>
  <c r="H78" i="1"/>
  <c r="F82" i="4"/>
  <c r="E34" i="9"/>
  <c r="B34" i="9" s="1"/>
  <c r="H431" i="1"/>
  <c r="G431" i="1"/>
  <c r="H217" i="1"/>
  <c r="G217" i="1"/>
  <c r="H294" i="1"/>
  <c r="G294" i="1"/>
  <c r="H369" i="1"/>
  <c r="G369" i="1"/>
  <c r="G131" i="1"/>
  <c r="H131" i="1"/>
  <c r="H341" i="1"/>
  <c r="G341" i="1"/>
  <c r="H349" i="1"/>
  <c r="G349" i="1"/>
  <c r="I1561" i="1"/>
  <c r="H1564" i="1"/>
  <c r="G1564" i="1"/>
  <c r="I1564" i="1" s="1"/>
  <c r="H1568" i="1"/>
  <c r="G1568" i="1"/>
  <c r="I1568" i="1" s="1"/>
  <c r="H1574" i="1"/>
  <c r="G1574" i="1"/>
  <c r="I1574" i="1" s="1"/>
  <c r="G1618" i="1"/>
  <c r="H1618" i="1"/>
  <c r="D6" i="8"/>
  <c r="C1585" i="1"/>
  <c r="G1528" i="1"/>
  <c r="H1528" i="1"/>
  <c r="G1541" i="1"/>
  <c r="H1541" i="1"/>
  <c r="I1576" i="1"/>
  <c r="H1599" i="1"/>
  <c r="G1599" i="1"/>
  <c r="C160" i="1"/>
  <c r="C185" i="1"/>
  <c r="G1415" i="1"/>
  <c r="G1419" i="1"/>
  <c r="G1423" i="1"/>
  <c r="G1427" i="1"/>
  <c r="G1435" i="1"/>
  <c r="G1439" i="1"/>
  <c r="G1443" i="1"/>
  <c r="G1447" i="1"/>
  <c r="G1451" i="1"/>
  <c r="G1455" i="1"/>
  <c r="G1459" i="1"/>
  <c r="G1463" i="1"/>
  <c r="G1467" i="1"/>
  <c r="G1471" i="1"/>
  <c r="G1475" i="1"/>
  <c r="G1479" i="1"/>
  <c r="G1483" i="1"/>
  <c r="G1487" i="1"/>
  <c r="G1491" i="1"/>
  <c r="G1495" i="1"/>
  <c r="G1499" i="1"/>
  <c r="G1503" i="1"/>
  <c r="G1507" i="1"/>
  <c r="G1511" i="1"/>
  <c r="G1515" i="1"/>
  <c r="I1553" i="1"/>
  <c r="H1556" i="1"/>
  <c r="G1556" i="1"/>
  <c r="J1558" i="1"/>
  <c r="H1558" i="1"/>
  <c r="G1558" i="1"/>
  <c r="J1562" i="1"/>
  <c r="H1562" i="1"/>
  <c r="G1562" i="1"/>
  <c r="I1562" i="1" s="1"/>
  <c r="J1564" i="1"/>
  <c r="J1568" i="1"/>
  <c r="J1574" i="1"/>
  <c r="H1579" i="1"/>
  <c r="G1579" i="1"/>
  <c r="F77" i="4"/>
  <c r="D49" i="4"/>
  <c r="J1544" i="1"/>
  <c r="H1544" i="1"/>
  <c r="G1544" i="1"/>
  <c r="I1544" i="1" s="1"/>
  <c r="J1550" i="1"/>
  <c r="H1550" i="1"/>
  <c r="G1550" i="1"/>
  <c r="J1554" i="1"/>
  <c r="H1554" i="1"/>
  <c r="G1554" i="1"/>
  <c r="I1554" i="1" s="1"/>
  <c r="G1586" i="1"/>
  <c r="H1586" i="1"/>
  <c r="G1594" i="1"/>
  <c r="H1594" i="1"/>
  <c r="G1602" i="1"/>
  <c r="G1610" i="1"/>
  <c r="H1610" i="1"/>
  <c r="I40" i="3"/>
  <c r="C1622" i="1"/>
  <c r="G1525" i="1"/>
  <c r="H1525" i="1"/>
  <c r="G1533" i="1"/>
  <c r="H1533" i="1"/>
  <c r="G1545" i="1"/>
  <c r="H1545" i="1"/>
  <c r="H1591" i="1"/>
  <c r="G1591" i="1"/>
  <c r="H1607" i="1"/>
  <c r="G1607" i="1"/>
  <c r="H1615" i="1"/>
  <c r="G1615" i="1"/>
  <c r="F135" i="4"/>
  <c r="D134" i="4"/>
  <c r="F374" i="4"/>
  <c r="D373" i="4"/>
  <c r="D431" i="4"/>
  <c r="F437" i="4"/>
  <c r="D199" i="1"/>
  <c r="D322" i="1"/>
  <c r="D356" i="1"/>
  <c r="D530" i="1"/>
  <c r="G1414" i="1"/>
  <c r="H1416" i="1"/>
  <c r="G1418" i="1"/>
  <c r="H1420" i="1"/>
  <c r="G1422" i="1"/>
  <c r="H1424" i="1"/>
  <c r="G1426" i="1"/>
  <c r="H1428" i="1"/>
  <c r="G1430" i="1"/>
  <c r="H1432" i="1"/>
  <c r="G1434" i="1"/>
  <c r="H1436" i="1"/>
  <c r="G1438" i="1"/>
  <c r="H1440" i="1"/>
  <c r="G1442" i="1"/>
  <c r="H1444" i="1"/>
  <c r="G1446" i="1"/>
  <c r="H1448" i="1"/>
  <c r="G1450" i="1"/>
  <c r="H1452" i="1"/>
  <c r="G1454" i="1"/>
  <c r="H1456" i="1"/>
  <c r="G1458" i="1"/>
  <c r="H1460" i="1"/>
  <c r="G1462" i="1"/>
  <c r="H1464" i="1"/>
  <c r="G1466" i="1"/>
  <c r="H1468" i="1"/>
  <c r="G1470" i="1"/>
  <c r="H1472" i="1"/>
  <c r="G1474" i="1"/>
  <c r="H1476" i="1"/>
  <c r="G1478" i="1"/>
  <c r="H1480" i="1"/>
  <c r="G1482" i="1"/>
  <c r="H1484" i="1"/>
  <c r="G1486" i="1"/>
  <c r="H1488" i="1"/>
  <c r="G1490" i="1"/>
  <c r="H1492" i="1"/>
  <c r="G1494" i="1"/>
  <c r="H1496" i="1"/>
  <c r="G1498" i="1"/>
  <c r="H1500" i="1"/>
  <c r="G1502" i="1"/>
  <c r="H1504" i="1"/>
  <c r="G1506" i="1"/>
  <c r="H1508" i="1"/>
  <c r="H1512" i="1"/>
  <c r="H1516" i="1"/>
  <c r="G1518" i="1"/>
  <c r="H1520" i="1"/>
  <c r="G1524" i="1"/>
  <c r="H1524" i="1"/>
  <c r="G1529" i="1"/>
  <c r="H1529" i="1"/>
  <c r="G1532" i="1"/>
  <c r="H1532" i="1"/>
  <c r="J1541" i="1"/>
  <c r="J1545" i="1"/>
  <c r="I1580" i="1"/>
  <c r="H1588" i="1"/>
  <c r="G1588" i="1"/>
  <c r="H1596" i="1"/>
  <c r="G1596" i="1"/>
  <c r="H1604" i="1"/>
  <c r="G1604" i="1"/>
  <c r="H1612" i="1"/>
  <c r="G1612" i="1"/>
  <c r="H1620" i="1"/>
  <c r="G1620" i="1"/>
  <c r="G1540" i="1"/>
  <c r="H1548" i="1"/>
  <c r="I1548" i="1" s="1"/>
  <c r="H1551" i="1"/>
  <c r="I1551" i="1" s="1"/>
  <c r="J1551" i="1"/>
  <c r="H1552" i="1"/>
  <c r="I1552" i="1" s="1"/>
  <c r="H1559" i="1"/>
  <c r="I1559" i="1" s="1"/>
  <c r="J1559" i="1"/>
  <c r="H1560" i="1"/>
  <c r="I1560" i="1" s="1"/>
  <c r="H1563" i="1"/>
  <c r="G1567" i="1"/>
  <c r="I1567" i="1" s="1"/>
  <c r="G1571" i="1"/>
  <c r="G1572" i="1"/>
  <c r="G1573" i="1"/>
  <c r="G1577" i="1"/>
  <c r="G1578" i="1"/>
  <c r="E49" i="4"/>
  <c r="D45" i="1" s="1"/>
  <c r="E230" i="4"/>
  <c r="D226" i="1" s="1"/>
  <c r="E308" i="4"/>
  <c r="F322" i="4"/>
  <c r="D321" i="4"/>
  <c r="D466" i="4"/>
  <c r="F467" i="4"/>
  <c r="F260" i="5"/>
  <c r="D255" i="5"/>
  <c r="D141" i="6"/>
  <c r="F5" i="6"/>
  <c r="H27" i="3"/>
  <c r="G1523" i="1"/>
  <c r="G1527" i="1"/>
  <c r="G1531" i="1"/>
  <c r="G1535" i="1"/>
  <c r="G1539" i="1"/>
  <c r="G1543" i="1"/>
  <c r="I1543" i="1" s="1"/>
  <c r="J1543" i="1"/>
  <c r="G1547" i="1"/>
  <c r="H1566" i="1"/>
  <c r="I1566" i="1" s="1"/>
  <c r="J1566" i="1"/>
  <c r="H1567" i="1"/>
  <c r="H1570" i="1"/>
  <c r="I1570" i="1" s="1"/>
  <c r="J1570" i="1"/>
  <c r="H1573" i="1"/>
  <c r="H1576" i="1"/>
  <c r="J1576" i="1"/>
  <c r="H1578" i="1"/>
  <c r="H1581" i="1"/>
  <c r="I1581" i="1" s="1"/>
  <c r="J1581" i="1"/>
  <c r="F194" i="4"/>
  <c r="G1522" i="1"/>
  <c r="G1526" i="1"/>
  <c r="G1530" i="1"/>
  <c r="G1534" i="1"/>
  <c r="I1542" i="1"/>
  <c r="I1546" i="1"/>
  <c r="H1549" i="1"/>
  <c r="I1549" i="1" s="1"/>
  <c r="J1549" i="1"/>
  <c r="H1553" i="1"/>
  <c r="J1553" i="1"/>
  <c r="H1557" i="1"/>
  <c r="I1557" i="1" s="1"/>
  <c r="J1557" i="1"/>
  <c r="H1561" i="1"/>
  <c r="J1561" i="1"/>
  <c r="F17" i="4"/>
  <c r="D7" i="4"/>
  <c r="E373" i="4"/>
  <c r="D368" i="1" s="1"/>
  <c r="F379" i="4"/>
  <c r="D479" i="4"/>
  <c r="F485" i="4"/>
  <c r="D202" i="4"/>
  <c r="F310" i="4"/>
  <c r="F362" i="4"/>
  <c r="F393" i="4"/>
  <c r="E491" i="4"/>
  <c r="F497" i="4"/>
  <c r="F523" i="4"/>
  <c r="F585" i="4"/>
  <c r="D584" i="4"/>
  <c r="H336" i="9"/>
  <c r="G156" i="9"/>
  <c r="E156" i="9" s="1"/>
  <c r="B156" i="9" s="1"/>
  <c r="F607" i="4"/>
  <c r="F76" i="5"/>
  <c r="D70" i="5"/>
  <c r="D119" i="5"/>
  <c r="F120" i="5"/>
  <c r="H315" i="9"/>
  <c r="E147" i="5"/>
  <c r="D1152" i="1" s="1"/>
  <c r="H316" i="9"/>
  <c r="E125" i="4"/>
  <c r="D152" i="4"/>
  <c r="E153" i="4"/>
  <c r="G24" i="9" s="1"/>
  <c r="D230" i="4"/>
  <c r="E273" i="4"/>
  <c r="D269" i="1" s="1"/>
  <c r="E629" i="4"/>
  <c r="D623" i="1" s="1"/>
  <c r="D178" i="5"/>
  <c r="G179" i="9"/>
  <c r="E179" i="9" s="1"/>
  <c r="B179"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18" i="9"/>
  <c r="E218" i="9" s="1"/>
  <c r="B218" i="9" s="1"/>
  <c r="G226" i="9"/>
  <c r="E226" i="9" s="1"/>
  <c r="B226" i="9" s="1"/>
  <c r="I10" i="9"/>
  <c r="E26" i="9"/>
  <c r="B26" i="9" s="1"/>
  <c r="E50" i="9"/>
  <c r="B50" i="9" s="1"/>
  <c r="E54" i="9"/>
  <c r="B54" i="9" s="1"/>
  <c r="E58" i="9"/>
  <c r="B58" i="9" s="1"/>
  <c r="E62" i="9"/>
  <c r="B62" i="9" s="1"/>
  <c r="E66" i="9"/>
  <c r="B66" i="9" s="1"/>
  <c r="E70" i="9"/>
  <c r="B70" i="9" s="1"/>
  <c r="B85" i="9"/>
  <c r="B101" i="9"/>
  <c r="B126" i="9"/>
  <c r="B133" i="9"/>
  <c r="G314" i="9"/>
  <c r="F89" i="5"/>
  <c r="E35" i="6"/>
  <c r="G310" i="9"/>
  <c r="H309" i="9"/>
  <c r="M228" i="9"/>
  <c r="H310" i="9"/>
  <c r="L228" i="9"/>
  <c r="G225" i="9"/>
  <c r="E225" i="9" s="1"/>
  <c r="B225" i="9" s="1"/>
  <c r="G221" i="9"/>
  <c r="E221" i="9" s="1"/>
  <c r="B221" i="9" s="1"/>
  <c r="G217" i="9"/>
  <c r="E217" i="9" s="1"/>
  <c r="B217" i="9" s="1"/>
  <c r="G180" i="9"/>
  <c r="H179" i="9"/>
  <c r="H308" i="9"/>
  <c r="E308" i="9" s="1"/>
  <c r="B308" i="9" s="1"/>
  <c r="G300" i="9"/>
  <c r="E300" i="9" s="1"/>
  <c r="B300" i="9" s="1"/>
  <c r="G224" i="9"/>
  <c r="E224" i="9" s="1"/>
  <c r="B224" i="9" s="1"/>
  <c r="G216" i="9"/>
  <c r="E216" i="9" s="1"/>
  <c r="B216" i="9" s="1"/>
  <c r="G212" i="9"/>
  <c r="E212" i="9" s="1"/>
  <c r="B212" i="9" s="1"/>
  <c r="G208" i="9"/>
  <c r="E208" i="9" s="1"/>
  <c r="B208" i="9" s="1"/>
  <c r="G207" i="9"/>
  <c r="E207" i="9" s="1"/>
  <c r="G176" i="9"/>
  <c r="E176" i="9" s="1"/>
  <c r="B176" i="9" s="1"/>
  <c r="G309" i="9"/>
  <c r="E309" i="9" s="1"/>
  <c r="B309" i="9" s="1"/>
  <c r="G227" i="9"/>
  <c r="E227" i="9" s="1"/>
  <c r="B227" i="9" s="1"/>
  <c r="G222" i="9"/>
  <c r="E222" i="9" s="1"/>
  <c r="B222" i="9" s="1"/>
  <c r="G219" i="9"/>
  <c r="E219" i="9" s="1"/>
  <c r="B219" i="9" s="1"/>
  <c r="G213" i="9"/>
  <c r="E213" i="9" s="1"/>
  <c r="B213" i="9" s="1"/>
  <c r="G209" i="9"/>
  <c r="E209" i="9" s="1"/>
  <c r="B209" i="9" s="1"/>
  <c r="G177" i="9"/>
  <c r="E177" i="9" s="1"/>
  <c r="B177" i="9" s="1"/>
  <c r="G301" i="9"/>
  <c r="E301" i="9" s="1"/>
  <c r="B301" i="9" s="1"/>
  <c r="G220" i="9"/>
  <c r="E220" i="9" s="1"/>
  <c r="B220" i="9" s="1"/>
  <c r="G214" i="9"/>
  <c r="E214" i="9" s="1"/>
  <c r="B214" i="9" s="1"/>
  <c r="G210" i="9"/>
  <c r="E210" i="9" s="1"/>
  <c r="B210" i="9" s="1"/>
  <c r="G178" i="9"/>
  <c r="E178" i="9" s="1"/>
  <c r="B178" i="9" s="1"/>
  <c r="G174" i="9"/>
  <c r="E174" i="9" s="1"/>
  <c r="B174" i="9" s="1"/>
  <c r="B28" i="9"/>
  <c r="B32" i="9"/>
  <c r="B36" i="9"/>
  <c r="B40" i="9"/>
  <c r="B44" i="9"/>
  <c r="B48" i="9"/>
  <c r="B52" i="9"/>
  <c r="B56" i="9"/>
  <c r="B60" i="9"/>
  <c r="B64" i="9"/>
  <c r="B68" i="9"/>
  <c r="B72" i="9"/>
  <c r="B87" i="9"/>
  <c r="G175" i="9"/>
  <c r="E175" i="9" s="1"/>
  <c r="B175"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D7" i="5"/>
  <c r="E70" i="5"/>
  <c r="H314" i="9"/>
  <c r="E88" i="5"/>
  <c r="D1093" i="1" s="1"/>
  <c r="D135" i="5"/>
  <c r="G316" i="9"/>
  <c r="D147" i="5"/>
  <c r="G315" i="9"/>
  <c r="F171" i="5"/>
  <c r="D203" i="5"/>
  <c r="D219" i="5"/>
  <c r="F277" i="5"/>
  <c r="D35" i="6"/>
  <c r="L207" i="9"/>
  <c r="F207" i="9" s="1"/>
  <c r="G215" i="9"/>
  <c r="E215" i="9" s="1"/>
  <c r="B215" i="9" s="1"/>
  <c r="G223" i="9"/>
  <c r="E223" i="9" s="1"/>
  <c r="B223" i="9" s="1"/>
  <c r="G302" i="9"/>
  <c r="E302" i="9" s="1"/>
  <c r="B302" i="9" s="1"/>
  <c r="E81" i="9"/>
  <c r="B81" i="9" s="1"/>
  <c r="E89" i="9"/>
  <c r="B89" i="9" s="1"/>
  <c r="E97" i="9"/>
  <c r="B97" i="9" s="1"/>
  <c r="E105" i="9"/>
  <c r="B105" i="9" s="1"/>
  <c r="E113" i="9"/>
  <c r="B113" i="9" s="1"/>
  <c r="E121" i="9"/>
  <c r="B121" i="9" s="1"/>
  <c r="E129" i="9"/>
  <c r="B129" i="9" s="1"/>
  <c r="E137" i="9"/>
  <c r="B137" i="9" s="1"/>
  <c r="E145" i="9"/>
  <c r="B145" i="9" s="1"/>
  <c r="E153" i="9"/>
  <c r="B153" i="9" s="1"/>
  <c r="E161" i="9"/>
  <c r="B161" i="9" s="1"/>
  <c r="E169" i="9"/>
  <c r="B169" i="9" s="1"/>
  <c r="E320" i="9"/>
  <c r="B320" i="9" s="1"/>
  <c r="E324" i="9"/>
  <c r="B324" i="9" s="1"/>
  <c r="E328" i="9"/>
  <c r="B328" i="9" s="1"/>
  <c r="C1555" i="1" l="1"/>
  <c r="H34" i="3"/>
  <c r="D5" i="7"/>
  <c r="F648" i="4"/>
  <c r="H642" i="1"/>
  <c r="G1514" i="1"/>
  <c r="I30" i="3"/>
  <c r="D1510" i="1"/>
  <c r="E315" i="9"/>
  <c r="B315" i="9" s="1"/>
  <c r="E251" i="5"/>
  <c r="D1255" i="1" s="1"/>
  <c r="E177" i="5"/>
  <c r="H1024" i="1"/>
  <c r="G1024" i="1"/>
  <c r="G1017" i="1"/>
  <c r="H1017" i="1"/>
  <c r="E7" i="5"/>
  <c r="D1012" i="1" s="1"/>
  <c r="F12" i="5"/>
  <c r="H1013" i="1"/>
  <c r="G1013" i="1"/>
  <c r="H641" i="1"/>
  <c r="G641" i="1"/>
  <c r="H166" i="1"/>
  <c r="F164" i="4"/>
  <c r="G156" i="1"/>
  <c r="H156" i="1"/>
  <c r="G102" i="1"/>
  <c r="H102" i="1"/>
  <c r="D303" i="1"/>
  <c r="G338" i="9"/>
  <c r="E338" i="9" s="1"/>
  <c r="B338" i="9" s="1"/>
  <c r="F203" i="5"/>
  <c r="C1207" i="1"/>
  <c r="E316" i="9"/>
  <c r="B316" i="9" s="1"/>
  <c r="E69" i="5"/>
  <c r="D1075" i="1"/>
  <c r="H269" i="1"/>
  <c r="G269" i="1"/>
  <c r="F125" i="4"/>
  <c r="D121" i="1"/>
  <c r="F70" i="5"/>
  <c r="D69" i="5"/>
  <c r="C1075" i="1"/>
  <c r="F584" i="4"/>
  <c r="D535" i="4"/>
  <c r="C578" i="1"/>
  <c r="E430" i="4"/>
  <c r="D485" i="1"/>
  <c r="F202" i="4"/>
  <c r="C198" i="1"/>
  <c r="F273" i="4"/>
  <c r="F466" i="4"/>
  <c r="C460" i="1"/>
  <c r="I1573" i="1"/>
  <c r="G199" i="1"/>
  <c r="H199" i="1"/>
  <c r="I1545" i="1"/>
  <c r="F49" i="4"/>
  <c r="C45" i="1"/>
  <c r="H160" i="1"/>
  <c r="G160" i="1"/>
  <c r="I1541" i="1"/>
  <c r="D44" i="8"/>
  <c r="G343" i="9" s="1"/>
  <c r="E343" i="9" s="1"/>
  <c r="C1583" i="1"/>
  <c r="F147" i="5"/>
  <c r="C1152" i="1"/>
  <c r="I28" i="3"/>
  <c r="D1431" i="1"/>
  <c r="H31" i="3"/>
  <c r="C1537" i="1"/>
  <c r="H322" i="1"/>
  <c r="G322" i="1"/>
  <c r="H185" i="1"/>
  <c r="G185" i="1"/>
  <c r="H1585" i="1"/>
  <c r="G1585" i="1"/>
  <c r="D6" i="5"/>
  <c r="H22" i="3"/>
  <c r="C1012" i="1"/>
  <c r="E314" i="9"/>
  <c r="B314" i="9" s="1"/>
  <c r="F230" i="4"/>
  <c r="C226" i="1"/>
  <c r="D251" i="5"/>
  <c r="F255" i="5"/>
  <c r="C1259" i="1"/>
  <c r="F321" i="4"/>
  <c r="D308" i="4"/>
  <c r="C316" i="1"/>
  <c r="H530" i="1"/>
  <c r="G530" i="1"/>
  <c r="E360" i="4"/>
  <c r="E417" i="4" s="1"/>
  <c r="D412" i="1" s="1"/>
  <c r="G1622" i="1"/>
  <c r="H1622" i="1"/>
  <c r="E535" i="4"/>
  <c r="G339" i="9"/>
  <c r="E339" i="9" s="1"/>
  <c r="B339" i="9" s="1"/>
  <c r="F219" i="5"/>
  <c r="C1223" i="1"/>
  <c r="H623" i="1"/>
  <c r="G623" i="1"/>
  <c r="D299" i="4"/>
  <c r="H18" i="3"/>
  <c r="C148" i="1"/>
  <c r="F119" i="5"/>
  <c r="C1124" i="1"/>
  <c r="F373" i="4"/>
  <c r="D360" i="4"/>
  <c r="C368" i="1"/>
  <c r="H28" i="3"/>
  <c r="F35" i="6"/>
  <c r="C1431" i="1"/>
  <c r="F135" i="5"/>
  <c r="C1140" i="1"/>
  <c r="H1093" i="1"/>
  <c r="G1093" i="1"/>
  <c r="B207" i="9"/>
  <c r="E180" i="9"/>
  <c r="B180" i="9" s="1"/>
  <c r="F228" i="9"/>
  <c r="E310" i="9"/>
  <c r="B310" i="9" s="1"/>
  <c r="G336" i="9"/>
  <c r="E336" i="9" s="1"/>
  <c r="B336" i="9" s="1"/>
  <c r="F178" i="5"/>
  <c r="D177" i="5"/>
  <c r="C1182" i="1"/>
  <c r="F153" i="4"/>
  <c r="D149" i="1"/>
  <c r="E152" i="4"/>
  <c r="E141" i="6"/>
  <c r="H24" i="9"/>
  <c r="E24" i="9" s="1"/>
  <c r="F479" i="4"/>
  <c r="C473" i="1"/>
  <c r="D6" i="4"/>
  <c r="F7" i="4"/>
  <c r="C3" i="1"/>
  <c r="I1578" i="1"/>
  <c r="H356" i="1"/>
  <c r="G356" i="1"/>
  <c r="D430" i="4"/>
  <c r="F431" i="4"/>
  <c r="C425" i="1"/>
  <c r="F134" i="4"/>
  <c r="C130" i="1"/>
  <c r="I1550" i="1"/>
  <c r="I1579" i="1"/>
  <c r="I1558" i="1"/>
  <c r="E6" i="4"/>
  <c r="G1555" i="1" l="1"/>
  <c r="H1555" i="1"/>
  <c r="C1538" i="1"/>
  <c r="H33" i="3"/>
  <c r="G346" i="9"/>
  <c r="E346" i="9" s="1"/>
  <c r="H1510" i="1"/>
  <c r="G1510" i="1"/>
  <c r="I25" i="3"/>
  <c r="E176" i="5"/>
  <c r="D1180" i="1" s="1"/>
  <c r="D1181" i="1"/>
  <c r="I24" i="3"/>
  <c r="I22" i="3"/>
  <c r="F7" i="5"/>
  <c r="B24" i="9"/>
  <c r="E422" i="4"/>
  <c r="I17" i="3"/>
  <c r="D2" i="1"/>
  <c r="H130" i="1"/>
  <c r="G130" i="1"/>
  <c r="G3" i="1"/>
  <c r="H3" i="1"/>
  <c r="G1223" i="1"/>
  <c r="H1223" i="1"/>
  <c r="H1152" i="1"/>
  <c r="G1152" i="1"/>
  <c r="B343" i="9"/>
  <c r="H45" i="1"/>
  <c r="G45" i="1"/>
  <c r="E639" i="4"/>
  <c r="D633" i="1" s="1"/>
  <c r="D424" i="1"/>
  <c r="H1075" i="1"/>
  <c r="G1075" i="1"/>
  <c r="I23" i="3"/>
  <c r="D1074" i="1"/>
  <c r="E6" i="5"/>
  <c r="F6" i="5" s="1"/>
  <c r="I31" i="3"/>
  <c r="D1537" i="1"/>
  <c r="H1537" i="1" s="1"/>
  <c r="H1182" i="1"/>
  <c r="G1182" i="1"/>
  <c r="H1431" i="1"/>
  <c r="G1431" i="1"/>
  <c r="D418" i="4"/>
  <c r="F360" i="4"/>
  <c r="C355" i="1"/>
  <c r="H316" i="1"/>
  <c r="G316" i="1"/>
  <c r="H1012" i="1"/>
  <c r="G1012" i="1"/>
  <c r="F141" i="6"/>
  <c r="H198" i="1"/>
  <c r="G198" i="1"/>
  <c r="H578" i="1"/>
  <c r="G578" i="1"/>
  <c r="F69" i="5"/>
  <c r="H23" i="3"/>
  <c r="C1074" i="1"/>
  <c r="H1207" i="1"/>
  <c r="G1207" i="1"/>
  <c r="F430" i="4"/>
  <c r="D639" i="4"/>
  <c r="C424" i="1"/>
  <c r="G368" i="1"/>
  <c r="H368" i="1"/>
  <c r="D423" i="4"/>
  <c r="D301" i="4"/>
  <c r="C295" i="1"/>
  <c r="H1259" i="1"/>
  <c r="G1259" i="1"/>
  <c r="H425" i="1"/>
  <c r="G425" i="1"/>
  <c r="F6" i="4"/>
  <c r="H17" i="3"/>
  <c r="D300" i="4"/>
  <c r="D422" i="4"/>
  <c r="C2" i="1"/>
  <c r="E299" i="4"/>
  <c r="E300" i="4" s="1"/>
  <c r="D296" i="1" s="1"/>
  <c r="I18" i="3"/>
  <c r="D148" i="1"/>
  <c r="G148" i="1" s="1"/>
  <c r="D176" i="5"/>
  <c r="G299" i="9" s="1"/>
  <c r="F177" i="5"/>
  <c r="H24" i="3"/>
  <c r="C1181" i="1"/>
  <c r="B228" i="9"/>
  <c r="E418" i="4"/>
  <c r="D413" i="1" s="1"/>
  <c r="D355" i="1"/>
  <c r="D417" i="4"/>
  <c r="F308" i="4"/>
  <c r="C303" i="1"/>
  <c r="F251" i="5"/>
  <c r="H25" i="3"/>
  <c r="C1255" i="1"/>
  <c r="H226" i="1"/>
  <c r="G226" i="1"/>
  <c r="H1583" i="1"/>
  <c r="G1583" i="1"/>
  <c r="H460" i="1"/>
  <c r="G460" i="1"/>
  <c r="D640" i="4"/>
  <c r="F535" i="4"/>
  <c r="C529" i="1"/>
  <c r="H473" i="1"/>
  <c r="G473" i="1"/>
  <c r="H149" i="1"/>
  <c r="G149" i="1"/>
  <c r="H1140" i="1"/>
  <c r="G1140" i="1"/>
  <c r="H1124" i="1"/>
  <c r="G1124" i="1"/>
  <c r="F152" i="4"/>
  <c r="E640" i="4"/>
  <c r="D634" i="1" s="1"/>
  <c r="D529" i="1"/>
  <c r="C1011" i="1"/>
  <c r="K1481" i="9"/>
  <c r="G344" i="9"/>
  <c r="E344" i="9" s="1"/>
  <c r="B344" i="9" s="1"/>
  <c r="C1621" i="1"/>
  <c r="H11" i="3" s="1"/>
  <c r="I39" i="3"/>
  <c r="H19" i="9"/>
  <c r="E19" i="9" s="1"/>
  <c r="B19" i="9" s="1"/>
  <c r="H485" i="1"/>
  <c r="G485" i="1"/>
  <c r="H121" i="1"/>
  <c r="G121" i="1"/>
  <c r="G348" i="9"/>
  <c r="E348" i="9" s="1"/>
  <c r="H9" i="3" l="1"/>
  <c r="K3" i="9" s="1"/>
  <c r="B346" i="9"/>
  <c r="E345" i="9"/>
  <c r="I10" i="3" s="1"/>
  <c r="H1538" i="1"/>
  <c r="G1538" i="1"/>
  <c r="G1537" i="1"/>
  <c r="G306" i="9"/>
  <c r="E306" i="9" s="1"/>
  <c r="B306" i="9" s="1"/>
  <c r="H148" i="1"/>
  <c r="E347" i="9"/>
  <c r="B348" i="9"/>
  <c r="F640" i="4"/>
  <c r="C634" i="1"/>
  <c r="H1255" i="1"/>
  <c r="G1255" i="1"/>
  <c r="E423" i="4"/>
  <c r="E424" i="4" s="1"/>
  <c r="D419" i="1" s="1"/>
  <c r="E301" i="4"/>
  <c r="D297" i="1" s="1"/>
  <c r="D295" i="1"/>
  <c r="G295" i="1" s="1"/>
  <c r="F301" i="4"/>
  <c r="C297" i="1"/>
  <c r="H355" i="1"/>
  <c r="G355" i="1"/>
  <c r="E342" i="9"/>
  <c r="I11" i="3" s="1"/>
  <c r="E643" i="4"/>
  <c r="D417" i="1"/>
  <c r="F417" i="4"/>
  <c r="C412" i="1"/>
  <c r="F176" i="5"/>
  <c r="C1180" i="1"/>
  <c r="H2" i="1"/>
  <c r="G2" i="1"/>
  <c r="F299" i="4"/>
  <c r="H424" i="1"/>
  <c r="G424" i="1"/>
  <c r="N3" i="9"/>
  <c r="H303" i="1"/>
  <c r="G303" i="1"/>
  <c r="F300" i="4"/>
  <c r="C296" i="1"/>
  <c r="G1621" i="1"/>
  <c r="H1621" i="1"/>
  <c r="H529" i="1"/>
  <c r="G529" i="1"/>
  <c r="H1181" i="1"/>
  <c r="G1181" i="1"/>
  <c r="F422" i="4"/>
  <c r="D424" i="4"/>
  <c r="D643" i="4"/>
  <c r="C417" i="1"/>
  <c r="D644" i="4"/>
  <c r="D425" i="4"/>
  <c r="C418" i="1"/>
  <c r="G20" i="9"/>
  <c r="F639" i="4"/>
  <c r="C633" i="1"/>
  <c r="H1074" i="1"/>
  <c r="G1074" i="1"/>
  <c r="F418" i="4"/>
  <c r="C413" i="1"/>
  <c r="H299" i="9"/>
  <c r="E299" i="9" s="1"/>
  <c r="D1011" i="1"/>
  <c r="G1011" i="1" s="1"/>
  <c r="I9" i="3" l="1"/>
  <c r="H8" i="3"/>
  <c r="M3" i="9" s="1"/>
  <c r="H1011" i="1"/>
  <c r="H295" i="1"/>
  <c r="B299" i="9"/>
  <c r="E644" i="4"/>
  <c r="F644" i="4" s="1"/>
  <c r="E425" i="4"/>
  <c r="D418" i="1"/>
  <c r="G418" i="1" s="1"/>
  <c r="H20" i="9"/>
  <c r="E20" i="9" s="1"/>
  <c r="B20" i="9" s="1"/>
  <c r="H413" i="1"/>
  <c r="G413" i="1"/>
  <c r="H633" i="1"/>
  <c r="G633" i="1"/>
  <c r="H417" i="1"/>
  <c r="G417" i="1"/>
  <c r="H296" i="1"/>
  <c r="G296" i="1"/>
  <c r="F425" i="4"/>
  <c r="C420" i="1"/>
  <c r="D645" i="4"/>
  <c r="F643" i="4"/>
  <c r="C637" i="1"/>
  <c r="H297" i="1"/>
  <c r="G297" i="1"/>
  <c r="F423" i="4"/>
  <c r="H1180" i="1"/>
  <c r="G1180" i="1"/>
  <c r="D646" i="4"/>
  <c r="C638" i="1"/>
  <c r="F424" i="4"/>
  <c r="C419" i="1"/>
  <c r="H412" i="1"/>
  <c r="G412" i="1"/>
  <c r="E645" i="4"/>
  <c r="D637" i="1"/>
  <c r="H634" i="1"/>
  <c r="G634" i="1"/>
  <c r="D639" i="1" l="1"/>
  <c r="H637" i="1"/>
  <c r="G637" i="1"/>
  <c r="E646" i="4"/>
  <c r="D638" i="1"/>
  <c r="H638" i="1" s="1"/>
  <c r="H334" i="9"/>
  <c r="G334" i="9"/>
  <c r="D649" i="4"/>
  <c r="F645" i="4"/>
  <c r="C639" i="1"/>
  <c r="D420" i="1"/>
  <c r="G420" i="1" s="1"/>
  <c r="H419" i="1"/>
  <c r="G419" i="1"/>
  <c r="F646" i="4"/>
  <c r="D650" i="4"/>
  <c r="C640" i="1"/>
  <c r="H418" i="1"/>
  <c r="G638" i="1" l="1"/>
  <c r="H19" i="3"/>
  <c r="C643" i="1"/>
  <c r="E650" i="4"/>
  <c r="D640" i="1"/>
  <c r="G640" i="1" s="1"/>
  <c r="H420" i="1"/>
  <c r="F650" i="4"/>
  <c r="H20" i="3"/>
  <c r="C644" i="1"/>
  <c r="E334" i="9"/>
  <c r="H639" i="1"/>
  <c r="G639" i="1"/>
  <c r="E649" i="4"/>
  <c r="H640" i="1" l="1"/>
  <c r="I19" i="3"/>
  <c r="D643" i="1"/>
  <c r="H643" i="1" s="1"/>
  <c r="G297" i="9"/>
  <c r="E297" i="9" s="1"/>
  <c r="B297" i="9" s="1"/>
  <c r="H7" i="3"/>
  <c r="F649" i="4"/>
  <c r="B334" i="9"/>
  <c r="E298" i="9"/>
  <c r="I8" i="3" s="1"/>
  <c r="I20" i="3"/>
  <c r="D644" i="1"/>
  <c r="H644" i="1" s="1"/>
  <c r="G643" i="1" l="1"/>
  <c r="J3" i="9"/>
  <c r="G644" i="1"/>
  <c r="L293" i="9" l="1"/>
  <c r="F293" i="9" s="1"/>
  <c r="H295" i="9"/>
  <c r="G295" i="9"/>
  <c r="H18" i="9"/>
  <c r="G18" i="9"/>
  <c r="M15" i="9"/>
  <c r="G21" i="9"/>
  <c r="L15" i="9"/>
  <c r="J11" i="9"/>
  <c r="I17" i="9"/>
  <c r="J10" i="9"/>
  <c r="K5" i="9"/>
  <c r="J7" i="9"/>
  <c r="K11" i="9"/>
  <c r="K7" i="9"/>
  <c r="G22" i="9"/>
  <c r="M16" i="9"/>
  <c r="I11" i="9"/>
  <c r="J6" i="9"/>
  <c r="I6" i="9"/>
  <c r="K10" i="9"/>
  <c r="J17" i="9"/>
  <c r="G16" i="9"/>
  <c r="H16" i="9"/>
  <c r="I8" i="9"/>
  <c r="J12" i="9"/>
  <c r="H21" i="9"/>
  <c r="K9" i="9"/>
  <c r="J8" i="9"/>
  <c r="K12" i="9"/>
  <c r="K8" i="9"/>
  <c r="H22" i="9"/>
  <c r="I12" i="9"/>
  <c r="G17" i="9"/>
  <c r="H17" i="9"/>
  <c r="I9" i="9"/>
  <c r="J13" i="9"/>
  <c r="K13" i="9"/>
  <c r="I7" i="9"/>
  <c r="I5" i="9"/>
  <c r="J9" i="9"/>
  <c r="G15" i="9"/>
  <c r="J5" i="9"/>
  <c r="H15" i="9"/>
  <c r="I13" i="9"/>
  <c r="L16" i="9"/>
  <c r="K6" i="9"/>
  <c r="F15" i="9" l="1"/>
  <c r="E5" i="9"/>
  <c r="B5" i="9" s="1"/>
  <c r="E6" i="9"/>
  <c r="B6" i="9" s="1"/>
  <c r="F16" i="9"/>
  <c r="E13" i="9"/>
  <c r="B13" i="9" s="1"/>
  <c r="E9" i="9"/>
  <c r="B9" i="9" s="1"/>
  <c r="E7" i="9"/>
  <c r="B7" i="9" s="1"/>
  <c r="E10" i="9"/>
  <c r="B10" i="9" s="1"/>
  <c r="E295" i="9"/>
  <c r="E23" i="9" s="1"/>
  <c r="I7" i="3" s="1"/>
  <c r="E11" i="9"/>
  <c r="B11" i="9" s="1"/>
  <c r="E22" i="9"/>
  <c r="B22" i="9" s="1"/>
  <c r="E16" i="9"/>
  <c r="B16" i="9" s="1"/>
  <c r="E15" i="9"/>
  <c r="E17" i="9"/>
  <c r="B17" i="9" s="1"/>
  <c r="E21" i="9"/>
  <c r="B21" i="9" s="1"/>
  <c r="E12" i="9"/>
  <c r="B12" i="9" s="1"/>
  <c r="E8" i="9"/>
  <c r="B8" i="9" s="1"/>
  <c r="E18" i="9"/>
  <c r="B18" i="9" s="1"/>
  <c r="B293" i="9"/>
  <c r="F23" i="9"/>
  <c r="F14" i="9" l="1"/>
  <c r="F3" i="9" s="1"/>
  <c r="B295" i="9"/>
  <c r="E14" i="9"/>
  <c r="I13" i="3" s="1"/>
  <c r="B15" i="9"/>
  <c r="E4" i="9"/>
  <c r="E3" i="9" l="1"/>
</calcChain>
</file>

<file path=xl/sharedStrings.xml><?xml version="1.0" encoding="utf-8"?>
<sst xmlns="http://schemas.openxmlformats.org/spreadsheetml/2006/main" count="4733" uniqueCount="3656">
  <si>
    <t>Obveznik:</t>
  </si>
  <si>
    <t>16738 - GIMNAZIJA SESVETE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</si>
  <si>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</si>
  <si>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</si>
  <si>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</si>
  <si>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</si>
  <si>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</si>
  <si>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</si>
  <si>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</si>
  <si>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</si>
  <si>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</si>
  <si>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</si>
  <si>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</si>
  <si>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</si>
  <si>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</si>
  <si>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</si>
  <si>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</si>
  <si>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</si>
  <si>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</si>
  <si>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</si>
  <si>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</si>
  <si>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</si>
  <si>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</si>
  <si>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</si>
  <si>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</si>
  <si>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</si>
  <si>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</si>
  <si>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</si>
  <si>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</si>
  <si>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</si>
  <si>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</si>
  <si>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</si>
  <si>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</si>
  <si>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</si>
  <si>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</si>
  <si>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</si>
  <si>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</si>
  <si>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</si>
  <si>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</si>
  <si>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</si>
  <si>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</si>
  <si>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</si>
  <si>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</si>
  <si>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</si>
  <si>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</si>
  <si>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</si>
  <si>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</si>
  <si>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</si>
  <si>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</si>
  <si>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</si>
  <si>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</si>
  <si>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</si>
  <si>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</si>
  <si>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</si>
  <si>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</si>
  <si>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</si>
  <si>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</si>
  <si>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</si>
  <si>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</si>
  <si>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</si>
  <si>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</si>
  <si>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</si>
  <si>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</si>
  <si>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</si>
  <si>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</si>
  <si>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</si>
  <si>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</si>
  <si>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</si>
  <si>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</si>
  <si>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</si>
  <si>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</si>
  <si>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</si>
  <si>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</si>
  <si>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</si>
  <si>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</si>
  <si>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</si>
  <si>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</si>
  <si>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</si>
  <si>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</si>
  <si>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</si>
  <si>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</si>
  <si>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</si>
  <si>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</si>
  <si>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</si>
  <si>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</si>
  <si>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</si>
  <si>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</si>
  <si>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</si>
  <si>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</si>
  <si>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</si>
  <si>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</si>
  <si>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</si>
  <si>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</si>
  <si>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</si>
  <si>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</si>
  <si>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</si>
  <si>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</si>
  <si>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</si>
  <si>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</si>
  <si>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</si>
  <si>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</si>
  <si>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</si>
  <si>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</si>
  <si>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</si>
  <si>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</si>
  <si>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</si>
  <si>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</si>
  <si>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</si>
  <si>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</si>
  <si>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</si>
  <si>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</si>
  <si>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</si>
  <si>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</si>
  <si>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</si>
  <si>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</si>
  <si>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</si>
  <si>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</si>
  <si>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</si>
  <si>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</si>
  <si>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</si>
  <si>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</si>
  <si>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</si>
  <si>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</si>
  <si>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</si>
  <si>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</si>
  <si>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</si>
  <si>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</si>
  <si>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</si>
  <si>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</si>
  <si>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</si>
  <si>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</si>
  <si>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</si>
  <si>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</si>
  <si>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</si>
  <si>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</si>
  <si>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</si>
  <si>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</si>
  <si>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</si>
  <si>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</si>
  <si>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</si>
  <si>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</si>
  <si>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</si>
  <si>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</si>
  <si>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</si>
  <si>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</si>
  <si>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</si>
  <si>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</si>
  <si>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</si>
  <si>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</si>
  <si>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</si>
  <si>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</si>
  <si>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</si>
  <si>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</si>
  <si>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</si>
  <si>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</si>
  <si>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</si>
  <si>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</si>
  <si>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</si>
  <si>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</si>
  <si>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</si>
  <si>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</si>
  <si>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</si>
  <si>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</si>
  <si>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</si>
  <si>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</si>
  <si>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</si>
  <si>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</si>
  <si>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</si>
  <si>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</si>
  <si>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</si>
  <si>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</si>
  <si>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</si>
  <si>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</si>
  <si>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</si>
  <si>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</si>
  <si>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</si>
  <si>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</si>
  <si>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</si>
  <si>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</si>
  <si>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</si>
  <si>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</si>
  <si>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</si>
  <si>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</si>
  <si>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</si>
  <si>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</si>
  <si>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</si>
  <si>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</si>
  <si>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</si>
  <si>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</si>
  <si>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</si>
  <si>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</si>
  <si>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</si>
  <si>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</si>
  <si>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</si>
  <si>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</si>
  <si>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</si>
  <si>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</si>
  <si>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</si>
  <si>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</si>
  <si>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</si>
  <si>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</si>
  <si>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</si>
  <si>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</si>
  <si>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</si>
  <si>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</si>
  <si>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</si>
  <si>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</si>
  <si>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</si>
  <si>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</si>
  <si>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</si>
  <si>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</si>
  <si>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</si>
  <si>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</si>
  <si>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</si>
  <si>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</si>
  <si>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</si>
  <si>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</si>
  <si>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</si>
  <si>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</si>
  <si>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</si>
  <si>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</si>
  <si>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</si>
  <si>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</si>
  <si>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</si>
  <si>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</si>
  <si>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</si>
  <si>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</si>
  <si>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</si>
  <si>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</si>
  <si>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</si>
  <si>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</si>
  <si>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</si>
  <si>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</si>
  <si>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</si>
  <si>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</si>
  <si>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</si>
  <si>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</si>
  <si>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</si>
  <si>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</si>
  <si>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</si>
  <si>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</si>
  <si>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</si>
  <si>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</si>
  <si>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</si>
  <si>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</si>
  <si>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</si>
  <si>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</si>
  <si>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</si>
  <si>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</si>
  <si>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</si>
  <si>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</si>
  <si>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</si>
  <si>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</si>
  <si>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</si>
  <si>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</si>
  <si>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</si>
  <si>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</si>
  <si>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</si>
  <si>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</si>
  <si>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</si>
  <si>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</si>
  <si>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</si>
  <si>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</si>
  <si>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</si>
  <si>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</si>
  <si>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</si>
  <si>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</si>
  <si>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</si>
  <si>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</si>
  <si>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</si>
  <si>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</si>
  <si>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</si>
  <si>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</si>
  <si>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</si>
  <si>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</si>
  <si>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</si>
  <si>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</si>
  <si>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</si>
  <si>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</si>
  <si>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</si>
  <si>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</si>
  <si>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</si>
  <si>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</si>
  <si>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</si>
  <si>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</si>
  <si>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</si>
  <si>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</si>
  <si>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</si>
  <si>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</si>
  <si>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</si>
  <si>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</si>
  <si>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</si>
  <si>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</si>
  <si>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</si>
  <si>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</si>
  <si>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</si>
  <si>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</si>
  <si>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</si>
  <si>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</si>
  <si>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</si>
  <si>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</si>
  <si>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</si>
  <si>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</si>
  <si>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</si>
  <si>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</si>
  <si>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</si>
  <si>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</si>
  <si>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</si>
  <si>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</si>
  <si>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</si>
  <si>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</si>
  <si>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</si>
  <si>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</si>
  <si>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</si>
  <si>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</si>
  <si>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</si>
  <si>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</si>
  <si>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</si>
  <si>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</si>
  <si>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</si>
  <si>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</si>
  <si>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</si>
  <si>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</si>
  <si>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</si>
  <si>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</si>
  <si>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</si>
  <si>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</si>
  <si>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</si>
  <si>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</si>
  <si>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</si>
  <si>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</si>
  <si>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</si>
  <si>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</si>
  <si>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</si>
  <si>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</si>
  <si>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</si>
  <si>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</si>
  <si>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</si>
  <si>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</si>
  <si>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</si>
  <si>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</si>
  <si>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</si>
  <si>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</si>
  <si>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</si>
  <si>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</si>
  <si>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</si>
  <si>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</si>
  <si>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</si>
  <si>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</si>
  <si>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</si>
  <si>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</si>
  <si>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</si>
  <si>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</si>
  <si>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</si>
  <si>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</si>
  <si>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</si>
  <si>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</si>
  <si>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</si>
  <si>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</si>
  <si>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</si>
  <si>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</si>
  <si>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</si>
  <si>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</si>
  <si>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</si>
  <si>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</si>
  <si>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</si>
  <si>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</si>
  <si>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</si>
  <si>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</si>
  <si>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</si>
  <si>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</si>
  <si>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</si>
  <si>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</si>
  <si>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</si>
  <si>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</si>
  <si>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</si>
  <si>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</si>
  <si>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</si>
  <si>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</si>
  <si>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</si>
  <si>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</si>
  <si>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</si>
  <si>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</si>
  <si>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</si>
  <si>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</si>
  <si>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</si>
  <si>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</si>
  <si>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</si>
  <si>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</si>
  <si>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</si>
  <si>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</si>
  <si>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</si>
  <si>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</si>
  <si>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</si>
  <si>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</si>
  <si>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</si>
  <si>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</si>
  <si>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</si>
  <si>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</si>
  <si>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</si>
  <si>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</si>
  <si>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</si>
  <si>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</si>
  <si>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</si>
  <si>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</si>
  <si>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</si>
  <si>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</si>
  <si>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</si>
  <si>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</si>
  <si>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</si>
  <si>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</si>
  <si>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</si>
  <si>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</si>
  <si>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</si>
  <si>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</si>
  <si>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</si>
  <si>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</si>
  <si>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</si>
  <si>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</si>
  <si>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</si>
  <si>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</si>
  <si>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</si>
  <si>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</si>
  <si>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</si>
  <si>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</si>
  <si>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</si>
  <si>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</si>
  <si>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</si>
  <si>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</si>
  <si>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</si>
  <si>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</si>
  <si>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</si>
  <si>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</si>
  <si>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</si>
  <si>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</si>
  <si>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</si>
  <si>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</si>
  <si>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</si>
  <si>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</si>
  <si>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</si>
  <si>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</si>
  <si>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</si>
  <si>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</si>
  <si>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</si>
  <si>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</si>
  <si>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</si>
  <si>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</si>
  <si>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</si>
  <si>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</si>
  <si>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</si>
  <si>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</si>
  <si>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</si>
  <si>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</si>
  <si>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</si>
  <si>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</si>
  <si>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</si>
  <si>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</si>
  <si>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</si>
  <si>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</si>
  <si>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</si>
  <si>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</si>
  <si>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</si>
  <si>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</si>
  <si>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</si>
  <si>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</si>
  <si>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</si>
  <si>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</si>
  <si>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</si>
  <si>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</si>
  <si>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</si>
  <si>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</si>
  <si>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</si>
  <si>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</si>
  <si>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</si>
  <si>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</si>
  <si>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</si>
  <si>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</si>
  <si>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</si>
  <si>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</si>
  <si>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</si>
  <si>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</si>
  <si>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</si>
  <si>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</si>
  <si>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</si>
  <si>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</si>
  <si>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</si>
  <si>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</si>
  <si>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</si>
  <si>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</si>
  <si>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</si>
  <si>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</si>
  <si>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</si>
  <si>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</si>
  <si>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</si>
  <si>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</si>
  <si>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</si>
  <si>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</si>
  <si>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</si>
  <si>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</si>
  <si>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</si>
  <si>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</si>
  <si>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</si>
  <si>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</si>
  <si>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</si>
  <si>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</si>
  <si>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</si>
  <si>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</si>
  <si>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</si>
  <si>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</si>
  <si>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</si>
  <si>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</si>
  <si>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</si>
  <si>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</si>
  <si>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</si>
  <si>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</si>
  <si>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</si>
  <si>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</si>
  <si>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</si>
  <si>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</si>
  <si>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</si>
  <si>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</si>
  <si>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</si>
  <si>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</si>
  <si>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</si>
  <si>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</si>
  <si>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</si>
  <si>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</si>
  <si>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</si>
  <si>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</si>
  <si>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</si>
  <si>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</si>
  <si>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</si>
  <si>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</si>
  <si>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</si>
  <si>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</si>
  <si>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</si>
  <si>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</si>
  <si>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</si>
  <si>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</si>
  <si>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</si>
  <si>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</si>
  <si>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</si>
  <si>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</si>
  <si>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</si>
  <si>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</si>
  <si>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</si>
  <si>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</si>
  <si>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</si>
  <si>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</si>
  <si>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</si>
  <si>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</si>
  <si>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</si>
  <si>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</si>
  <si>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</si>
  <si>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</si>
  <si>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</si>
  <si>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</si>
  <si>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</si>
  <si>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</si>
  <si>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</si>
  <si>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</si>
  <si>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</si>
  <si>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</si>
  <si>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</si>
  <si>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</si>
  <si>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</si>
  <si>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</si>
  <si>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</si>
  <si>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</si>
  <si>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</si>
  <si>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</si>
  <si>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</si>
  <si>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</si>
  <si>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</si>
  <si>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</si>
  <si>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</si>
  <si>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</si>
  <si>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</si>
  <si>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</si>
  <si>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</si>
  <si>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</si>
  <si>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</si>
  <si>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</si>
  <si>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</si>
  <si>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</si>
  <si>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</si>
  <si>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</si>
  <si>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</si>
  <si>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</si>
  <si>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</si>
  <si>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</si>
  <si>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</si>
  <si>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</si>
  <si>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</si>
  <si>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</si>
  <si>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</si>
  <si>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</si>
  <si>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</si>
  <si>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</si>
  <si>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</si>
  <si>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</si>
  <si>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</si>
  <si>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</si>
  <si>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</si>
  <si>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</si>
  <si>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</si>
  <si>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</si>
  <si>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</si>
  <si>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</si>
  <si>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</si>
  <si>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</si>
  <si>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</si>
  <si>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</si>
  <si>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</si>
  <si>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</si>
  <si>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</si>
  <si>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</si>
  <si>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</si>
  <si>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</si>
  <si>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</si>
  <si>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</si>
  <si>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</si>
  <si>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</si>
  <si>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</si>
  <si>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</si>
  <si>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</si>
  <si>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</si>
  <si>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</si>
  <si>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</si>
  <si>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</si>
  <si>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</si>
  <si>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</si>
  <si>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</si>
  <si>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</si>
  <si>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</si>
  <si>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</si>
  <si>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</si>
  <si>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</si>
  <si>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</si>
  <si>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</si>
  <si>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</si>
  <si>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</si>
  <si>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</si>
  <si>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</si>
  <si>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</si>
  <si>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</si>
  <si>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</si>
  <si>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</si>
  <si>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</si>
  <si>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</si>
  <si>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</si>
  <si>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</si>
  <si>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</si>
  <si>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</si>
  <si>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</si>
  <si>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</si>
  <si>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</si>
  <si>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</si>
  <si>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</si>
  <si>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</si>
  <si>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</si>
  <si>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</si>
  <si>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</si>
  <si>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</si>
  <si>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</si>
  <si>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</si>
  <si>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</si>
  <si>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</si>
  <si>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</si>
  <si>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</si>
  <si>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</si>
  <si>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</si>
  <si>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</si>
  <si>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</si>
  <si>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</si>
  <si>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</si>
  <si>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</si>
  <si>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</si>
  <si>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</si>
  <si>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</si>
  <si>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</si>
  <si>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</si>
  <si>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</si>
  <si>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</si>
  <si>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</si>
  <si>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</si>
  <si>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</si>
  <si>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</si>
  <si>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</si>
  <si>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</si>
  <si>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</si>
  <si>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</si>
  <si>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</si>
  <si>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</si>
  <si>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</si>
  <si>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</si>
  <si>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</si>
  <si>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</si>
  <si>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</si>
  <si>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</si>
  <si>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</si>
  <si>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</si>
  <si>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</si>
  <si>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</si>
  <si>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</si>
  <si>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</si>
  <si>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</si>
  <si>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</si>
  <si>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</si>
  <si>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</si>
  <si>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</si>
  <si>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</si>
  <si>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</si>
  <si>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</si>
  <si>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</si>
  <si>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</si>
  <si>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</si>
  <si>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</si>
  <si>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</si>
  <si>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</si>
  <si>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</si>
  <si>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</si>
  <si>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</si>
  <si>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</si>
  <si>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</si>
  <si>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</si>
  <si>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</si>
  <si>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</si>
  <si>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</si>
  <si>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</si>
  <si>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</si>
  <si>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</si>
  <si>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</si>
  <si>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</si>
  <si>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</si>
  <si>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</si>
  <si>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</si>
  <si>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</si>
  <si>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</si>
  <si>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</si>
  <si>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</si>
  <si>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</si>
  <si>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</si>
  <si>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</si>
  <si>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</si>
  <si>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</si>
  <si>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</si>
  <si>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</si>
  <si>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</si>
  <si>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</si>
  <si>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</si>
  <si>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</si>
  <si>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</si>
  <si>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</si>
  <si>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</si>
  <si>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</si>
  <si>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</si>
  <si>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</si>
  <si>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</si>
  <si>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</si>
  <si>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</si>
  <si>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</si>
  <si>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</si>
  <si>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</si>
  <si>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</si>
  <si>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</si>
  <si>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</si>
  <si>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</si>
  <si>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</si>
  <si>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</si>
  <si>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</si>
  <si>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</si>
  <si>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</si>
  <si>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</si>
  <si>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</si>
  <si>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</si>
  <si>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</si>
  <si>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</si>
  <si>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</si>
  <si>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</si>
  <si>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</si>
  <si>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</si>
  <si>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</si>
  <si>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</si>
  <si>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</si>
  <si>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</si>
  <si>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</si>
  <si>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</si>
  <si>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</si>
  <si>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</si>
  <si>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</si>
  <si>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</si>
  <si>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</si>
  <si>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</si>
  <si>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</si>
  <si>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</si>
  <si>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</si>
  <si>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</si>
  <si>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</si>
  <si>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</si>
  <si>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</si>
  <si>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</si>
  <si>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</si>
  <si>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</si>
  <si>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</si>
  <si>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</si>
  <si>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</si>
  <si>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</si>
  <si>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</si>
  <si>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</si>
  <si>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</si>
  <si>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</si>
  <si>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</si>
  <si>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</si>
  <si>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</si>
  <si>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</si>
  <si>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</si>
  <si>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</si>
  <si>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</si>
  <si>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</si>
  <si>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</si>
  <si>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</si>
  <si>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</si>
  <si>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</si>
  <si>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</si>
  <si>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</si>
  <si>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</si>
  <si>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</si>
  <si>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</si>
  <si>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</si>
  <si>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</si>
  <si>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</si>
  <si>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</si>
  <si>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</si>
  <si>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</si>
  <si>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</si>
  <si>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</si>
  <si>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</si>
  <si>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</si>
  <si>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</si>
  <si>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</si>
  <si>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</si>
  <si>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</si>
  <si>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</si>
  <si>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</si>
  <si>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</si>
  <si>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</si>
  <si>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</si>
  <si>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</si>
  <si>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</si>
  <si>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</si>
  <si>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</si>
  <si>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</si>
  <si>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</si>
  <si>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</si>
  <si>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</si>
  <si>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</si>
  <si>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</si>
  <si>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</si>
  <si>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</si>
  <si>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</si>
  <si>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</si>
  <si>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</si>
  <si>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</si>
  <si>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</si>
  <si>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</si>
  <si>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</si>
  <si>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</si>
  <si>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</si>
  <si>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</si>
  <si>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</si>
  <si>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</si>
  <si>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</si>
  <si>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</si>
  <si>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</si>
  <si>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</si>
  <si>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</si>
  <si>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</si>
  <si>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</si>
  <si>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</si>
  <si>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</si>
  <si>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</si>
  <si>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</si>
  <si>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</si>
  <si>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</si>
  <si>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</si>
  <si>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</si>
  <si>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</si>
  <si>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</si>
  <si>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</si>
  <si>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</si>
  <si>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</si>
  <si>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</si>
  <si>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</si>
  <si>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</si>
  <si>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</si>
  <si>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</si>
  <si>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</si>
  <si>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</si>
  <si>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</si>
  <si>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</si>
  <si>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</si>
  <si>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</si>
  <si>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</si>
  <si>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</si>
  <si>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</si>
  <si>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</si>
  <si>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</si>
  <si>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</si>
  <si>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</si>
  <si>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</si>
  <si>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</si>
  <si>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</si>
  <si>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</si>
  <si>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</si>
  <si>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</si>
  <si>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</si>
  <si>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</si>
  <si>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</si>
  <si>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</si>
  <si>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</si>
  <si>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</si>
  <si>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</si>
  <si>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</si>
  <si>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</si>
  <si>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</si>
  <si>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</si>
  <si>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</si>
  <si>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</si>
  <si>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</si>
  <si>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</si>
  <si>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</si>
  <si>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</si>
  <si>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</si>
  <si>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</si>
  <si>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</si>
  <si>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</si>
  <si>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</si>
  <si>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</si>
  <si>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</si>
  <si>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</si>
  <si>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</si>
  <si>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</si>
  <si>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</si>
  <si>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</si>
  <si>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</si>
  <si>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</si>
  <si>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</si>
  <si>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</si>
  <si>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</si>
  <si>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</si>
  <si>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</si>
  <si>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</si>
  <si>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</si>
  <si>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</si>
  <si>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</si>
  <si>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</si>
  <si>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</si>
  <si>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</si>
  <si>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</si>
  <si>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</si>
  <si>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</si>
  <si>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</si>
  <si>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</si>
  <si>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</si>
  <si>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</si>
  <si>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</si>
  <si>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</si>
  <si>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</si>
  <si>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</si>
  <si>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</si>
  <si>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</si>
  <si>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</si>
  <si>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</si>
  <si>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</si>
  <si>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</si>
  <si>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</si>
  <si>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</si>
  <si>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</si>
  <si>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</si>
  <si>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</si>
  <si>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</si>
  <si>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</si>
  <si>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</si>
  <si>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</si>
  <si>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</si>
  <si>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</si>
  <si>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</si>
  <si>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</si>
  <si>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</si>
  <si>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</si>
  <si>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</si>
  <si>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</si>
  <si>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</si>
  <si>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</si>
  <si>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</si>
  <si>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</si>
  <si>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</si>
  <si>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</si>
  <si>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</si>
  <si>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</si>
  <si>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</si>
  <si>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</si>
  <si>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</si>
  <si>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</si>
  <si>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</si>
  <si>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</si>
  <si>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</si>
  <si>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</si>
  <si>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</si>
  <si>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</si>
  <si>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</si>
  <si>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</si>
  <si>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</si>
  <si>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</si>
  <si>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</si>
  <si>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</si>
  <si>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</si>
  <si>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</si>
  <si>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</si>
  <si>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</si>
  <si>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</si>
  <si>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</si>
  <si>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</si>
  <si>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</si>
  <si>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</si>
  <si>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</si>
  <si>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</si>
  <si>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</si>
  <si>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</si>
  <si>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</si>
  <si>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</si>
  <si>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</si>
  <si>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</si>
  <si>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</si>
  <si>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</si>
  <si>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</si>
  <si>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</si>
  <si>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</si>
  <si>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</si>
  <si>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</si>
  <si>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</si>
  <si>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</si>
  <si>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</si>
  <si>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</si>
  <si>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</si>
  <si>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</si>
  <si>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</si>
  <si>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</si>
  <si>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</si>
  <si>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</si>
  <si>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</si>
  <si>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</si>
  <si>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</si>
  <si>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</si>
  <si>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</si>
  <si>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</si>
  <si>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</si>
  <si>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</si>
  <si>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</si>
  <si>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</si>
  <si>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</si>
  <si>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</si>
  <si>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</si>
  <si>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</si>
  <si>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</si>
  <si>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</si>
  <si>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</si>
  <si>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</si>
  <si>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</si>
  <si>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</si>
  <si>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</si>
  <si>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</si>
  <si>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</si>
  <si>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</si>
  <si>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</si>
  <si>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</si>
  <si>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</si>
  <si>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</si>
  <si>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</si>
  <si>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</si>
  <si>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</si>
  <si>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</si>
  <si>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</si>
  <si>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</si>
  <si>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</si>
  <si>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</si>
  <si>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</si>
  <si>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</si>
  <si>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</si>
  <si>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</si>
  <si>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</si>
  <si>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</si>
  <si>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</si>
  <si>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</si>
  <si>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</si>
  <si>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</si>
  <si>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</si>
  <si>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</si>
  <si>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</si>
  <si>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</si>
  <si>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</si>
  <si>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</si>
  <si>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</si>
  <si>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</si>
  <si>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</si>
  <si>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</si>
  <si>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</si>
  <si>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</si>
  <si>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</si>
  <si>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</si>
  <si>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</si>
  <si>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</si>
  <si>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</si>
  <si>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</si>
  <si>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</si>
  <si>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</si>
  <si>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</si>
  <si>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</si>
  <si>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</si>
  <si>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</si>
  <si>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</si>
  <si>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</si>
  <si>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</si>
  <si>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</si>
  <si>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</si>
  <si>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</si>
  <si>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</si>
  <si>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</si>
  <si>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</si>
  <si>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</si>
  <si>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</si>
  <si>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</si>
  <si>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</si>
  <si>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</si>
  <si>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</si>
  <si>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</si>
  <si>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</si>
  <si>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</si>
  <si>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</si>
  <si>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</si>
  <si>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</si>
  <si>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</si>
  <si>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</si>
  <si>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</si>
  <si>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</si>
  <si>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</si>
  <si>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</si>
  <si>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</si>
  <si>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</si>
  <si>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</si>
  <si>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</si>
  <si>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</si>
  <si>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</si>
  <si>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</si>
  <si>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</si>
  <si>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</si>
  <si>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</si>
  <si>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</si>
  <si>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</si>
  <si>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</si>
  <si>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</si>
  <si>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</si>
  <si>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</si>
  <si>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</si>
  <si>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</si>
  <si>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</si>
  <si>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</si>
  <si>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</si>
  <si>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</si>
  <si>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</si>
  <si>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</si>
  <si>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</si>
  <si>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</si>
  <si>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</si>
  <si>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</si>
  <si>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</si>
  <si>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</si>
  <si>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</si>
  <si>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</si>
  <si>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</si>
  <si>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</si>
  <si>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</si>
  <si>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</si>
  <si>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</si>
  <si>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</si>
  <si>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</si>
  <si>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</si>
  <si>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</si>
  <si>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</si>
  <si>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</si>
  <si>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</si>
  <si>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</si>
  <si>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</si>
  <si>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</si>
  <si>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</si>
  <si>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</si>
  <si>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</si>
  <si>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</si>
  <si>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</si>
  <si>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</si>
  <si>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</si>
  <si>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</si>
  <si>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</si>
  <si>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</si>
  <si>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</si>
  <si>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</si>
  <si>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</si>
  <si>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</si>
  <si>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</si>
  <si>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</si>
  <si>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</si>
  <si>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</si>
  <si>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</si>
  <si>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</si>
  <si>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</si>
  <si>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</si>
  <si>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</si>
  <si>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</si>
  <si>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</si>
  <si>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</si>
  <si>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</si>
  <si>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</si>
  <si>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</si>
  <si>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</si>
  <si>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</si>
  <si>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</si>
  <si>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</si>
  <si>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</si>
  <si>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</si>
  <si>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</si>
  <si>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</si>
  <si>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</si>
  <si>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</si>
  <si>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</si>
  <si>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</si>
  <si>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</si>
  <si>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</si>
  <si>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</si>
  <si>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</si>
  <si>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</si>
  <si>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</si>
  <si>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</si>
  <si>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</si>
  <si>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</si>
  <si>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</si>
  <si>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</si>
  <si>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</si>
  <si>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</si>
  <si>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</si>
  <si>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</si>
  <si>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</si>
  <si>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</si>
  <si>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</si>
  <si>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</si>
  <si>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</si>
  <si>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</si>
  <si>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</si>
  <si>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</si>
  <si>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</si>
  <si>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</si>
  <si>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</si>
  <si>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</si>
  <si>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</si>
  <si>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</si>
  <si>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</si>
  <si>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</si>
  <si>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</si>
  <si>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</si>
  <si>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</si>
  <si>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</si>
  <si>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</si>
  <si>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</si>
  <si>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</si>
  <si>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</si>
  <si>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</si>
  <si>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</si>
  <si>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</si>
  <si>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</si>
  <si>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</si>
  <si>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</si>
  <si>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</si>
  <si>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</si>
  <si>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</si>
  <si>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</si>
  <si>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</si>
  <si>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</si>
  <si>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</si>
  <si>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</si>
  <si>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</si>
  <si>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</si>
  <si>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</si>
  <si>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</si>
  <si>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</si>
  <si>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</si>
  <si>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</si>
  <si>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</si>
  <si>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</si>
  <si>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</si>
  <si>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</si>
  <si>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</si>
  <si>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</si>
  <si>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</si>
  <si>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</si>
  <si>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</si>
  <si>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</si>
  <si>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</si>
  <si>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</si>
  <si>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</si>
  <si>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</si>
  <si>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</si>
  <si>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</si>
  <si>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</si>
  <si>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</si>
  <si>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</si>
  <si>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</si>
  <si>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</si>
  <si>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</si>
  <si>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</si>
  <si>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</si>
  <si>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</si>
  <si>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</si>
  <si>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</si>
  <si>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</si>
  <si>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</si>
  <si>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</si>
  <si>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</si>
  <si>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</si>
  <si>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</si>
  <si>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</si>
  <si>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</si>
  <si>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</si>
  <si>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</si>
  <si>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</si>
  <si>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</si>
  <si>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</si>
  <si>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</si>
  <si>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</si>
  <si>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</si>
  <si>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</si>
  <si>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</si>
  <si>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</si>
  <si>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</si>
  <si>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</si>
  <si>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</si>
  <si>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</si>
  <si>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</si>
  <si>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</si>
  <si>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</si>
  <si>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</si>
  <si>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</si>
  <si>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</si>
  <si>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</si>
  <si>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</si>
  <si>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</si>
  <si>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</si>
  <si>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</si>
  <si>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</si>
  <si>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</si>
  <si>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</si>
  <si>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</si>
  <si>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</si>
  <si>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</si>
  <si>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</si>
  <si>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</si>
  <si>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</si>
  <si>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</si>
  <si>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</si>
  <si>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</si>
  <si>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</si>
  <si>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</si>
  <si>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</si>
  <si>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</si>
  <si>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</si>
  <si>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</si>
  <si>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</si>
  <si>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</si>
  <si>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</si>
  <si>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</si>
  <si>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</si>
  <si>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</si>
  <si>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</si>
  <si>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</si>
  <si>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</si>
  <si>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</si>
  <si>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</si>
  <si>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</si>
  <si>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</si>
  <si>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</si>
  <si>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</si>
  <si>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</si>
  <si>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</si>
  <si>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</si>
  <si>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</si>
  <si>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</si>
  <si>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</si>
  <si>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</si>
  <si>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</si>
  <si>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</si>
  <si>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</si>
  <si>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</si>
  <si>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</si>
  <si>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</si>
  <si>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</si>
  <si>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</si>
  <si>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</si>
  <si>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</si>
  <si>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</si>
  <si>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</si>
  <si>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</si>
  <si>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</si>
  <si>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</si>
  <si>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</si>
  <si>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</si>
  <si>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</si>
  <si>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</si>
  <si>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</si>
  <si>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</si>
  <si>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</si>
  <si>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</si>
  <si>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</si>
  <si>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</si>
  <si>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</si>
  <si>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</si>
  <si>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</si>
  <si>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</si>
  <si>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</si>
  <si>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</si>
  <si>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</si>
  <si>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</si>
  <si>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</si>
  <si>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</si>
  <si>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</si>
  <si>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</si>
  <si>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</si>
  <si>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</si>
  <si>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</si>
  <si>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</si>
  <si>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</si>
  <si>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</si>
  <si>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</si>
  <si>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</si>
  <si>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</si>
  <si>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</si>
  <si>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</si>
  <si>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</si>
  <si>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</si>
  <si>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</si>
  <si>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</si>
  <si>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</si>
  <si>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</si>
  <si>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</si>
  <si>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</si>
  <si>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</si>
  <si>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</si>
  <si>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</si>
  <si>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</si>
  <si>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</si>
  <si>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</si>
  <si>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</si>
  <si>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</si>
  <si>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</si>
  <si>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</si>
  <si>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</si>
  <si>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</si>
  <si>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</si>
  <si>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</si>
  <si>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</si>
  <si>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</si>
  <si>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</si>
  <si>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</si>
  <si>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</si>
  <si>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</si>
  <si>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</si>
  <si>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</si>
  <si>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</si>
  <si>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</si>
  <si>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</si>
  <si>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</si>
  <si>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</si>
  <si>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</si>
  <si>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</si>
  <si>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</si>
  <si>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</si>
  <si>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</si>
  <si>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</si>
  <si>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</si>
  <si>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</si>
  <si>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</si>
  <si>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</si>
  <si>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</si>
  <si>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</si>
  <si>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</si>
  <si>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</si>
  <si>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</si>
  <si>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</si>
  <si>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</si>
  <si>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</si>
  <si>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</si>
  <si>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</si>
  <si>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</si>
  <si>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</si>
  <si>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</si>
  <si>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</si>
  <si>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</si>
  <si>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</si>
  <si>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</si>
  <si>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</si>
  <si>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</si>
  <si>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</si>
  <si>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</si>
  <si>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</si>
  <si>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</si>
  <si>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</si>
  <si>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</si>
  <si>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</si>
  <si>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</si>
  <si>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</si>
  <si>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</si>
  <si>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</si>
  <si>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</si>
  <si>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</si>
  <si>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</si>
  <si>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</si>
  <si>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</si>
  <si>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</si>
  <si>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</si>
  <si>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</si>
  <si>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</si>
  <si>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</si>
  <si>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</si>
  <si>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</si>
  <si>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</si>
  <si>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</si>
  <si>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</si>
  <si>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</si>
  <si>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</si>
  <si>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</si>
  <si>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</si>
  <si>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</si>
  <si>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</si>
  <si>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</si>
  <si>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</si>
  <si>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</si>
  <si>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</si>
  <si>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</si>
  <si>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</si>
  <si>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</si>
  <si>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</si>
  <si>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</si>
  <si>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</si>
  <si>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</si>
  <si>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</si>
  <si>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</si>
  <si>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</si>
  <si>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</si>
  <si>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</si>
  <si>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</si>
  <si>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</si>
  <si>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</si>
  <si>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</si>
  <si>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</si>
  <si>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</si>
  <si>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</si>
  <si>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</si>
  <si>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</si>
  <si>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</si>
  <si>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</si>
  <si>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</si>
  <si>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</si>
  <si>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</si>
  <si>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</si>
  <si>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</si>
  <si>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</si>
  <si>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</si>
  <si>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</si>
  <si>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</si>
  <si>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</si>
  <si>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</si>
  <si>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</si>
  <si>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</si>
  <si>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</si>
  <si>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</si>
  <si>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</si>
  <si>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</si>
  <si>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</si>
  <si>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</si>
  <si>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</si>
  <si>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</si>
  <si>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</si>
  <si>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</si>
  <si>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</si>
  <si>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</si>
  <si>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</si>
  <si>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</si>
  <si>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</si>
  <si>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</si>
  <si>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</si>
  <si>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</si>
  <si>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</si>
  <si>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</si>
  <si>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</si>
  <si>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</si>
  <si>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</si>
  <si>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</si>
  <si>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</si>
  <si>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</si>
  <si>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</si>
  <si>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</si>
  <si>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</si>
  <si>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</si>
  <si>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</si>
  <si>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</si>
  <si>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</si>
  <si>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</si>
  <si>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</si>
  <si>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</si>
  <si>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</si>
  <si>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</si>
  <si>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</si>
  <si>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</si>
  <si>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</si>
  <si>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</si>
  <si>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</si>
  <si>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</si>
  <si>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</si>
  <si>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</si>
  <si>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</si>
  <si>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</si>
  <si>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</si>
  <si>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</si>
  <si>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</si>
  <si>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</si>
  <si>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</si>
  <si>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</si>
  <si>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</si>
  <si>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</si>
  <si>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</si>
  <si>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</si>
  <si>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</si>
  <si>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</si>
  <si>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</si>
  <si>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</si>
  <si>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</si>
  <si>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</si>
  <si>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</si>
  <si>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</si>
  <si>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</si>
  <si>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</si>
  <si>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</si>
  <si>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</si>
  <si>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</si>
  <si>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</si>
  <si>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</si>
  <si>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</si>
  <si>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</si>
  <si>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</si>
  <si>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</si>
  <si>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</si>
  <si>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</si>
  <si>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</si>
  <si>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</si>
  <si>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</si>
  <si>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</si>
  <si>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</si>
  <si>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</si>
  <si>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</si>
  <si>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</si>
  <si>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</si>
  <si>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</si>
  <si>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</si>
  <si>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</si>
  <si>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</si>
  <si>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</si>
  <si>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</si>
  <si>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</si>
  <si>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</si>
  <si>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</si>
  <si>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</si>
  <si>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</si>
  <si>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</si>
  <si>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</si>
  <si>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</si>
  <si>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</si>
  <si>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</si>
  <si>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</si>
  <si>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</si>
  <si>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</si>
  <si>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</si>
  <si>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</si>
  <si>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</si>
  <si>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</si>
  <si>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</si>
  <si>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</si>
  <si>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</si>
  <si>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</si>
  <si>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</si>
  <si>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</si>
  <si>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</si>
  <si>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</si>
  <si>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</si>
  <si>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</si>
  <si>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</si>
  <si>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</si>
  <si>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</si>
  <si>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</si>
  <si>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</si>
  <si>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</si>
  <si>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</si>
  <si>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</si>
  <si>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</si>
  <si>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</si>
  <si>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</si>
  <si>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</si>
  <si>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</si>
  <si>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</si>
  <si>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</si>
  <si>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</si>
  <si>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</si>
  <si>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</si>
  <si>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</si>
  <si>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</si>
  <si>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</si>
  <si>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</si>
  <si>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</si>
  <si>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</si>
  <si>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</si>
  <si>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</si>
  <si>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</si>
  <si>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</si>
  <si>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</si>
  <si>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</si>
  <si>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</si>
  <si>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</si>
  <si>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</si>
  <si>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</si>
  <si>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</si>
  <si>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</si>
  <si>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</si>
  <si>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</si>
  <si>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</si>
  <si>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</si>
  <si>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</si>
  <si>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</si>
  <si>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</si>
  <si>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</si>
  <si>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</si>
  <si>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</si>
  <si>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</si>
  <si>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</si>
  <si>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</si>
  <si>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</si>
  <si>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</si>
  <si>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</si>
  <si>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</si>
  <si>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</si>
  <si>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</si>
  <si>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</si>
  <si>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</si>
  <si>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</si>
  <si>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</si>
  <si>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</si>
  <si>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</si>
  <si>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</si>
  <si>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</si>
  <si>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</si>
  <si>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</si>
  <si>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</si>
  <si>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</si>
  <si>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</si>
  <si>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</si>
  <si>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</si>
  <si>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</si>
  <si>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</si>
  <si>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</si>
  <si>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</si>
  <si>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</si>
  <si>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</si>
  <si>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</si>
  <si>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</si>
  <si>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</si>
  <si>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</si>
  <si>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</si>
  <si>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</si>
  <si>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</si>
  <si>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</si>
  <si>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</si>
  <si>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</si>
  <si>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</si>
  <si>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</si>
  <si>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</si>
  <si>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</si>
  <si>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</si>
  <si>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</si>
  <si>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</si>
  <si>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</si>
  <si>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</si>
  <si>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</si>
  <si>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</si>
  <si>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</si>
  <si>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</si>
  <si>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</si>
  <si>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</si>
  <si>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</si>
  <si>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</si>
  <si>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</si>
  <si>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</si>
  <si>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</si>
  <si>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</si>
  <si>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</si>
  <si>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</si>
  <si>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</si>
  <si>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</si>
  <si>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</si>
  <si>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</si>
  <si>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</si>
  <si>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</si>
  <si>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</si>
  <si>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</si>
  <si>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</si>
  <si>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</si>
  <si>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</si>
  <si>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</si>
  <si>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</si>
  <si>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</si>
  <si>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</si>
  <si>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</si>
  <si>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</si>
  <si>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</si>
  <si>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</si>
  <si>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</si>
  <si>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</si>
  <si>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</si>
  <si>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</si>
  <si>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</si>
  <si>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</si>
  <si>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</si>
  <si>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</si>
  <si>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</si>
  <si>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</si>
  <si>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</si>
  <si>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</si>
  <si>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</si>
  <si>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</si>
  <si>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</si>
  <si>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</si>
  <si>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</si>
  <si>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</si>
  <si>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</si>
  <si>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</si>
  <si>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</si>
  <si>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</si>
  <si>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</si>
  <si>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</si>
  <si>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</si>
  <si>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</si>
  <si>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</si>
  <si>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</si>
  <si>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</si>
  <si>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</si>
  <si>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</si>
  <si>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</si>
  <si>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</si>
  <si>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</si>
  <si>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</si>
  <si>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</si>
  <si>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</si>
  <si>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</si>
  <si>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</si>
  <si>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</si>
  <si>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</si>
  <si>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</si>
  <si>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</si>
  <si>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</si>
  <si>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</si>
  <si>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</si>
  <si>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</si>
  <si>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</si>
  <si>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</si>
  <si>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</si>
  <si>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</si>
  <si>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</si>
  <si>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</si>
  <si>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</si>
  <si>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</si>
  <si>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</si>
  <si>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</si>
  <si>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</si>
  <si>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</si>
  <si>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</si>
  <si>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</si>
  <si>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</si>
  <si>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</si>
  <si>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</si>
  <si>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</si>
  <si>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</si>
  <si>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</si>
  <si>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</si>
  <si>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</si>
  <si>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</si>
  <si>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</si>
  <si>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</si>
  <si>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</si>
  <si>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</si>
  <si>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</si>
  <si>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</si>
  <si>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</si>
  <si>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</si>
  <si>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</si>
  <si>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</si>
  <si>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</si>
  <si>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</si>
  <si>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</si>
  <si>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</si>
  <si>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</si>
  <si>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</si>
  <si>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</si>
  <si>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</si>
  <si>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</si>
  <si>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</si>
  <si>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</si>
  <si>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</si>
  <si>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</si>
  <si>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</si>
  <si>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</si>
  <si>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</si>
  <si>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</si>
  <si>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</si>
  <si>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</si>
  <si>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</si>
  <si>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</si>
  <si>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</si>
  <si>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</si>
  <si>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</si>
  <si>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</si>
  <si>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</si>
  <si>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</si>
  <si>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</si>
  <si>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</si>
  <si>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</si>
  <si>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</si>
  <si>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</si>
  <si>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</si>
  <si>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</si>
  <si>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</si>
  <si>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</si>
  <si>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</si>
  <si>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</si>
  <si>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</si>
  <si>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</si>
  <si>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</si>
  <si>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</si>
  <si>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</si>
  <si>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</si>
  <si>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</si>
  <si>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</si>
  <si>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</si>
  <si>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</si>
  <si>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</si>
  <si>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</si>
  <si>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</si>
  <si>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</si>
  <si>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</si>
  <si>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</si>
  <si>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</si>
  <si>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</si>
  <si>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</si>
  <si>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</si>
  <si>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</si>
  <si>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</si>
  <si>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</si>
  <si>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</si>
  <si>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</si>
  <si>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</si>
  <si>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</si>
  <si>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</si>
  <si>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</si>
  <si>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</si>
  <si>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SESVETE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</si>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</sst>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32" fillId="0" borderId="29" xfId="0" applyNumberFormat="1" applyFont="1" applyFill="1" applyBorder="1" applyAlignment="1" applyProtection="1">
      <alignment horizontal="right" vertical="center" shrinkToFit="1"/>
      <protection locked="0"/>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1962408.35</v>
      </c>
      <c r="D2" s="7">
        <f>'PR-RAS'!E6</f>
        <v>2061270.99</v>
      </c>
      <c r="E2" s="7">
        <v>0</v>
      </c>
      <c r="F2" s="7">
        <v>0</v>
      </c>
      <c r="G2" s="8">
        <f t="shared" ref="G2:G274" si="0">(B2/1000)*(C2*1+D2*2)</f>
        <v>6084.9503300000006</v>
      </c>
      <c r="H2" s="8">
        <f t="shared" ref="H2:H274" si="1">ABS(C2-ROUND(C2,0))+ABS(D2-ROUND(D2,0))</f>
        <v>0.36000000010244548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1572807.25</v>
      </c>
      <c r="D45" s="2">
        <f>'PR-RAS'!E49</f>
        <v>1680919.65</v>
      </c>
      <c r="E45" s="2">
        <v>0</v>
      </c>
      <c r="F45" s="2">
        <v>0</v>
      </c>
      <c r="G45" s="3">
        <f t="shared" si="0"/>
        <v>217124.44819999998</v>
      </c>
      <c r="H45" s="3">
        <f t="shared" si="1"/>
        <v>0.60000000009313226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1569847.98</v>
      </c>
      <c r="D64" s="2">
        <f>'PR-RAS'!E68</f>
        <v>1673450.26</v>
      </c>
      <c r="E64" s="2">
        <v>0</v>
      </c>
      <c r="F64" s="2">
        <v>0</v>
      </c>
      <c r="G64" s="3">
        <f t="shared" si="0"/>
        <v>309755.15549999999</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1569184.98</v>
      </c>
      <c r="D65" s="2">
        <f>'PR-RAS'!E69</f>
        <v>1672800.26</v>
      </c>
      <c r="E65" s="2">
        <v>0</v>
      </c>
      <c r="F65" s="2">
        <v>0</v>
      </c>
      <c r="G65" s="3">
        <f t="shared" si="0"/>
        <v>314546.272</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663</v>
      </c>
      <c r="D66" s="2">
        <f>'PR-RAS'!E70</f>
        <v>650</v>
      </c>
      <c r="E66" s="2">
        <v>0</v>
      </c>
      <c r="F66" s="2">
        <v>0</v>
      </c>
      <c r="G66" s="3">
        <f t="shared" si="0"/>
        <v>127.595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2959.27</v>
      </c>
      <c r="D73" s="2">
        <f>'PR-RAS'!E77</f>
        <v>7469.39</v>
      </c>
      <c r="E73" s="2">
        <v>0</v>
      </c>
      <c r="F73" s="2">
        <v>0</v>
      </c>
      <c r="G73" s="3">
        <f t="shared" si="0"/>
        <v>1288.6596</v>
      </c>
      <c r="H73" s="3">
        <f t="shared" si="1"/>
        <v>0.66000000000030923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2959.27</v>
      </c>
      <c r="D76" s="2">
        <f>'PR-RAS'!E80</f>
        <v>7469.39</v>
      </c>
      <c r="E76" s="2">
        <v>0</v>
      </c>
      <c r="F76" s="2">
        <v>0</v>
      </c>
      <c r="G76" s="3">
        <f t="shared" si="0"/>
        <v>1342.35375</v>
      </c>
      <c r="H76" s="3">
        <f t="shared" si="1"/>
        <v>0.66000000000030923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4.32</v>
      </c>
      <c r="D78" s="2">
        <f>'PR-RAS'!E82</f>
        <v>3.9</v>
      </c>
      <c r="E78" s="2">
        <v>0</v>
      </c>
      <c r="F78" s="2">
        <v>0</v>
      </c>
      <c r="G78" s="3">
        <f t="shared" si="0"/>
        <v>0.93324000000000007</v>
      </c>
      <c r="H78" s="3">
        <f t="shared" si="1"/>
        <v>0.42000000000000037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4.32</v>
      </c>
      <c r="D79" s="2">
        <f>'PR-RAS'!E83</f>
        <v>3.9</v>
      </c>
      <c r="E79" s="2">
        <v>0</v>
      </c>
      <c r="F79" s="2">
        <v>0</v>
      </c>
      <c r="G79" s="3">
        <f t="shared" si="0"/>
        <v>0.94536000000000009</v>
      </c>
      <c r="H79" s="3">
        <f t="shared" si="1"/>
        <v>0.42000000000000037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4.32</v>
      </c>
      <c r="D81" s="2">
        <f>'PR-RAS'!E85</f>
        <v>3.9</v>
      </c>
      <c r="E81" s="2">
        <v>0</v>
      </c>
      <c r="F81" s="2">
        <v>0</v>
      </c>
      <c r="G81" s="3">
        <f t="shared" si="0"/>
        <v>0.96960000000000013</v>
      </c>
      <c r="H81" s="3">
        <f t="shared" si="1"/>
        <v>0.42000000000000037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58621.27</v>
      </c>
      <c r="D102" s="2">
        <f>'PR-RAS'!E106</f>
        <v>828.26</v>
      </c>
      <c r="E102" s="2">
        <v>0</v>
      </c>
      <c r="F102" s="2">
        <v>0</v>
      </c>
      <c r="G102" s="3">
        <f t="shared" si="0"/>
        <v>6088.0567899999996</v>
      </c>
      <c r="H102" s="3">
        <f t="shared" si="1"/>
        <v>0.52999999999678948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58621.27</v>
      </c>
      <c r="D108" s="2">
        <f>'PR-RAS'!E112</f>
        <v>828.26</v>
      </c>
      <c r="E108" s="2">
        <v>0</v>
      </c>
      <c r="F108" s="2">
        <v>0</v>
      </c>
      <c r="G108" s="3">
        <f t="shared" si="0"/>
        <v>6449.7235299999993</v>
      </c>
      <c r="H108" s="3">
        <f t="shared" si="1"/>
        <v>0.52999999999678948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58621.27</v>
      </c>
      <c r="D113" s="2">
        <f>'PR-RAS'!E117</f>
        <v>828.26</v>
      </c>
      <c r="E113" s="2">
        <v>0</v>
      </c>
      <c r="F113" s="2">
        <v>0</v>
      </c>
      <c r="G113" s="3">
        <f t="shared" si="0"/>
        <v>6751.1124799999998</v>
      </c>
      <c r="H113" s="3">
        <f t="shared" si="1"/>
        <v>0.52999999999678948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76643.75</v>
      </c>
      <c r="D121" s="2">
        <f>'PR-RAS'!E125</f>
        <v>74692.820000000007</v>
      </c>
      <c r="E121" s="2">
        <v>0</v>
      </c>
      <c r="F121" s="2">
        <v>0</v>
      </c>
      <c r="G121" s="3">
        <f t="shared" si="0"/>
        <v>27123.5268</v>
      </c>
      <c r="H121" s="3">
        <f t="shared" si="1"/>
        <v>0.42999999999301508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58742.38</v>
      </c>
      <c r="D122" s="2">
        <f>'PR-RAS'!E126</f>
        <v>65853.52</v>
      </c>
      <c r="E122" s="2">
        <v>0</v>
      </c>
      <c r="F122" s="2">
        <v>0</v>
      </c>
      <c r="G122" s="3">
        <f t="shared" si="0"/>
        <v>23044.379820000002</v>
      </c>
      <c r="H122" s="3">
        <f t="shared" si="1"/>
        <v>0.85999999999330612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58742.38</v>
      </c>
      <c r="D124" s="2">
        <f>'PR-RAS'!E128</f>
        <v>65853.52</v>
      </c>
      <c r="E124" s="2">
        <v>0</v>
      </c>
      <c r="F124" s="2">
        <v>0</v>
      </c>
      <c r="G124" s="3">
        <f t="shared" si="0"/>
        <v>23425.27866</v>
      </c>
      <c r="H124" s="3">
        <f t="shared" si="1"/>
        <v>0.85999999999330612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17901.37</v>
      </c>
      <c r="D125" s="2">
        <f>'PR-RAS'!E129</f>
        <v>8839.2999999999993</v>
      </c>
      <c r="E125" s="2">
        <v>0</v>
      </c>
      <c r="F125" s="2">
        <v>0</v>
      </c>
      <c r="G125" s="3">
        <f t="shared" si="0"/>
        <v>4411.9162800000004</v>
      </c>
      <c r="H125" s="3">
        <f t="shared" si="1"/>
        <v>0.66999999999825377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15780</v>
      </c>
      <c r="D126" s="2">
        <f>'PR-RAS'!E130</f>
        <v>8600</v>
      </c>
      <c r="E126" s="2">
        <v>0</v>
      </c>
      <c r="F126" s="2">
        <v>0</v>
      </c>
      <c r="G126" s="3">
        <f t="shared" si="0"/>
        <v>4122.5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2121.37</v>
      </c>
      <c r="D127" s="2">
        <f>'PR-RAS'!E131</f>
        <v>239.3</v>
      </c>
      <c r="E127" s="2">
        <v>0</v>
      </c>
      <c r="F127" s="2">
        <v>0</v>
      </c>
      <c r="G127" s="3">
        <f t="shared" si="0"/>
        <v>327.59621999999996</v>
      </c>
      <c r="H127" s="3">
        <f t="shared" si="1"/>
        <v>0.66999999999990223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254331.75</v>
      </c>
      <c r="D130" s="2">
        <f>'PR-RAS'!E134</f>
        <v>304826.34999999998</v>
      </c>
      <c r="E130" s="2">
        <v>0</v>
      </c>
      <c r="F130" s="2">
        <v>0</v>
      </c>
      <c r="G130" s="3">
        <f t="shared" si="0"/>
        <v>111453.99404999999</v>
      </c>
      <c r="H130" s="3">
        <f t="shared" si="1"/>
        <v>0.59999999997671694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254331.75</v>
      </c>
      <c r="D131" s="2">
        <f>'PR-RAS'!E135</f>
        <v>304826.34999999998</v>
      </c>
      <c r="E131" s="2">
        <v>0</v>
      </c>
      <c r="F131" s="2">
        <v>0</v>
      </c>
      <c r="G131" s="3">
        <f t="shared" si="0"/>
        <v>112317.9785</v>
      </c>
      <c r="H131" s="3">
        <f t="shared" si="1"/>
        <v>0.59999999997671694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192548.6</v>
      </c>
      <c r="D132" s="2">
        <f>'PR-RAS'!E136</f>
        <v>256596.56</v>
      </c>
      <c r="E132" s="2">
        <v>0</v>
      </c>
      <c r="F132" s="2">
        <v>0</v>
      </c>
      <c r="G132" s="3">
        <f t="shared" si="0"/>
        <v>92452.16532</v>
      </c>
      <c r="H132" s="3">
        <f t="shared" si="1"/>
        <v>0.83999999999650754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61783.15</v>
      </c>
      <c r="D133" s="2">
        <f>'PR-RAS'!E137</f>
        <v>48229.79</v>
      </c>
      <c r="E133" s="2">
        <v>0</v>
      </c>
      <c r="F133" s="2">
        <v>0</v>
      </c>
      <c r="G133" s="3">
        <f t="shared" si="0"/>
        <v>20888.040360000003</v>
      </c>
      <c r="H133" s="3">
        <f t="shared" si="1"/>
        <v>0.36000000000058208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0.01</v>
      </c>
      <c r="D136" s="2">
        <f>'PR-RAS'!E140</f>
        <v>0.01</v>
      </c>
      <c r="E136" s="2">
        <v>0</v>
      </c>
      <c r="F136" s="2">
        <v>0</v>
      </c>
      <c r="G136" s="3">
        <f t="shared" si="0"/>
        <v>4.0499999999999998E-3</v>
      </c>
      <c r="H136" s="3">
        <f t="shared" si="1"/>
        <v>0.02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0.01</v>
      </c>
      <c r="D147" s="2">
        <f>'PR-RAS'!E151</f>
        <v>0.01</v>
      </c>
      <c r="E147" s="2">
        <v>0</v>
      </c>
      <c r="F147" s="2">
        <v>0</v>
      </c>
      <c r="G147" s="3">
        <f t="shared" si="0"/>
        <v>4.3799999999999993E-3</v>
      </c>
      <c r="H147" s="3">
        <f t="shared" si="1"/>
        <v>0.02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1834558.9400000002</v>
      </c>
      <c r="D148" s="2">
        <f>'PR-RAS'!E152</f>
        <v>2131724.0000000005</v>
      </c>
      <c r="E148" s="2">
        <v>0</v>
      </c>
      <c r="F148" s="2">
        <v>0</v>
      </c>
      <c r="G148" s="3">
        <f t="shared" si="0"/>
        <v>896407.02018000011</v>
      </c>
      <c r="H148" s="3">
        <f t="shared" si="1"/>
        <v>6.0000000288709998E-2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1565362.0700000003</v>
      </c>
      <c r="D149" s="2">
        <f>'PR-RAS'!E153</f>
        <v>1809306.96</v>
      </c>
      <c r="E149" s="2">
        <v>0</v>
      </c>
      <c r="F149" s="2">
        <v>0</v>
      </c>
      <c r="G149" s="3">
        <f t="shared" si="0"/>
        <v>767228.44652</v>
      </c>
      <c r="H149" s="3">
        <f t="shared" si="1"/>
        <v>0.11000000033527613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1297937.9100000001</v>
      </c>
      <c r="D150" s="2">
        <f>'PR-RAS'!E154</f>
        <v>1513395.68</v>
      </c>
      <c r="E150" s="2">
        <v>0</v>
      </c>
      <c r="F150" s="2">
        <v>0</v>
      </c>
      <c r="G150" s="3">
        <f t="shared" si="0"/>
        <v>644384.66122999985</v>
      </c>
      <c r="H150" s="3">
        <f t="shared" si="1"/>
        <v>0.40999999991618097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1292574.5900000001</v>
      </c>
      <c r="D151" s="2">
        <f>'PR-RAS'!E155</f>
        <v>1466153.02</v>
      </c>
      <c r="E151" s="2">
        <v>0</v>
      </c>
      <c r="F151" s="2">
        <v>0</v>
      </c>
      <c r="G151" s="3">
        <f t="shared" si="0"/>
        <v>633732.09450000001</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5363.32</v>
      </c>
      <c r="D153" s="2">
        <f>'PR-RAS'!E157</f>
        <v>47242.66</v>
      </c>
      <c r="E153" s="2">
        <v>0</v>
      </c>
      <c r="F153" s="2">
        <v>0</v>
      </c>
      <c r="G153" s="3">
        <f t="shared" si="0"/>
        <v>15176.993280000002</v>
      </c>
      <c r="H153" s="3">
        <f t="shared" si="1"/>
        <v>0.6599999999962165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66573.279999999999</v>
      </c>
      <c r="D155" s="2">
        <f>'PR-RAS'!E159</f>
        <v>62292.33</v>
      </c>
      <c r="E155" s="2">
        <v>0</v>
      </c>
      <c r="F155" s="2">
        <v>0</v>
      </c>
      <c r="G155" s="3">
        <f t="shared" si="0"/>
        <v>29438.322759999999</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200850.88</v>
      </c>
      <c r="D156" s="2">
        <f>'PR-RAS'!E160</f>
        <v>233618.94999999998</v>
      </c>
      <c r="E156" s="2">
        <v>0</v>
      </c>
      <c r="F156" s="2">
        <v>0</v>
      </c>
      <c r="G156" s="3">
        <f t="shared" si="0"/>
        <v>103553.76090000001</v>
      </c>
      <c r="H156" s="3">
        <f t="shared" si="1"/>
        <v>0.17000000001280569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200837.49</v>
      </c>
      <c r="D158" s="2">
        <f>'PR-RAS'!E162</f>
        <v>233614.02</v>
      </c>
      <c r="E158" s="2">
        <v>0</v>
      </c>
      <c r="F158" s="2">
        <v>0</v>
      </c>
      <c r="G158" s="3">
        <f t="shared" si="0"/>
        <v>104886.28821</v>
      </c>
      <c r="H158" s="3">
        <f t="shared" si="1"/>
        <v>0.5099999999802094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13.39</v>
      </c>
      <c r="D159" s="2">
        <f>'PR-RAS'!E163</f>
        <v>4.93</v>
      </c>
      <c r="E159" s="2">
        <v>0</v>
      </c>
      <c r="F159" s="2">
        <v>0</v>
      </c>
      <c r="G159" s="3">
        <f t="shared" si="0"/>
        <v>3.6735000000000002</v>
      </c>
      <c r="H159" s="3">
        <f t="shared" si="1"/>
        <v>0.46000000000000085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264887.72000000003</v>
      </c>
      <c r="D160" s="2">
        <f>'PR-RAS'!E164</f>
        <v>317737.53000000003</v>
      </c>
      <c r="E160" s="2">
        <v>0</v>
      </c>
      <c r="F160" s="2">
        <v>0</v>
      </c>
      <c r="G160" s="3">
        <f t="shared" si="0"/>
        <v>143157.68202000001</v>
      </c>
      <c r="H160" s="3">
        <f t="shared" si="1"/>
        <v>0.74999999994179234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55697.770000000004</v>
      </c>
      <c r="D161" s="2">
        <f>'PR-RAS'!E165</f>
        <v>51977.840000000004</v>
      </c>
      <c r="E161" s="2">
        <v>0</v>
      </c>
      <c r="F161" s="2">
        <v>0</v>
      </c>
      <c r="G161" s="3">
        <f t="shared" si="0"/>
        <v>25544.552000000003</v>
      </c>
      <c r="H161" s="3">
        <f t="shared" si="1"/>
        <v>0.38999999999214197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20455.16</v>
      </c>
      <c r="D162" s="2">
        <f>'PR-RAS'!E166</f>
        <v>20867.580000000002</v>
      </c>
      <c r="E162" s="2">
        <v>0</v>
      </c>
      <c r="F162" s="2">
        <v>0</v>
      </c>
      <c r="G162" s="3">
        <f t="shared" si="0"/>
        <v>10012.641520000001</v>
      </c>
      <c r="H162" s="3">
        <f t="shared" si="1"/>
        <v>0.57999999999810825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27449.25</v>
      </c>
      <c r="D163" s="2">
        <f>'PR-RAS'!E167</f>
        <v>25189.42</v>
      </c>
      <c r="E163" s="2">
        <v>0</v>
      </c>
      <c r="F163" s="2">
        <v>0</v>
      </c>
      <c r="G163" s="3">
        <f t="shared" si="0"/>
        <v>12608.15058</v>
      </c>
      <c r="H163" s="3">
        <f t="shared" si="1"/>
        <v>0.66999999999825377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7745.36</v>
      </c>
      <c r="D164" s="2">
        <f>'PR-RAS'!E168</f>
        <v>5813.4</v>
      </c>
      <c r="E164" s="2">
        <v>0</v>
      </c>
      <c r="F164" s="2">
        <v>0</v>
      </c>
      <c r="G164" s="3">
        <f t="shared" si="0"/>
        <v>3157.6620800000001</v>
      </c>
      <c r="H164" s="3">
        <f t="shared" si="1"/>
        <v>0.75999999999930878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48</v>
      </c>
      <c r="D165" s="2">
        <f>'PR-RAS'!E169</f>
        <v>107.44</v>
      </c>
      <c r="E165" s="2">
        <v>0</v>
      </c>
      <c r="F165" s="2">
        <v>0</v>
      </c>
      <c r="G165" s="3">
        <f t="shared" si="0"/>
        <v>43.112320000000004</v>
      </c>
      <c r="H165" s="3">
        <f t="shared" si="1"/>
        <v>0.43999999999999773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107672.37999999999</v>
      </c>
      <c r="D166" s="2">
        <f>'PR-RAS'!E170</f>
        <v>104892.21</v>
      </c>
      <c r="E166" s="2">
        <v>0</v>
      </c>
      <c r="F166" s="2">
        <v>0</v>
      </c>
      <c r="G166" s="3">
        <f t="shared" si="0"/>
        <v>52380.372000000003</v>
      </c>
      <c r="H166" s="3">
        <f t="shared" si="1"/>
        <v>0.58999999999650754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15583.43</v>
      </c>
      <c r="D167" s="2">
        <f>'PR-RAS'!E171</f>
        <v>11454.87</v>
      </c>
      <c r="E167" s="2">
        <v>0</v>
      </c>
      <c r="F167" s="2">
        <v>0</v>
      </c>
      <c r="G167" s="3">
        <f t="shared" si="0"/>
        <v>6389.8662199999999</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3113.43</v>
      </c>
      <c r="D168" s="2">
        <f>'PR-RAS'!E172</f>
        <v>2681.41</v>
      </c>
      <c r="E168" s="2">
        <v>0</v>
      </c>
      <c r="F168" s="2">
        <v>0</v>
      </c>
      <c r="G168" s="3">
        <f t="shared" si="0"/>
        <v>1415.5337500000001</v>
      </c>
      <c r="H168" s="3">
        <f t="shared" si="1"/>
        <v>0.83999999999969077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83517.81</v>
      </c>
      <c r="D169" s="2">
        <f>'PR-RAS'!E173</f>
        <v>86030.53</v>
      </c>
      <c r="E169" s="2">
        <v>0</v>
      </c>
      <c r="F169" s="2">
        <v>0</v>
      </c>
      <c r="G169" s="3">
        <f t="shared" si="0"/>
        <v>42937.250160000003</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3749.05</v>
      </c>
      <c r="D170" s="2">
        <f>'PR-RAS'!E174</f>
        <v>2714.21</v>
      </c>
      <c r="E170" s="2">
        <v>0</v>
      </c>
      <c r="F170" s="2">
        <v>0</v>
      </c>
      <c r="G170" s="3">
        <f t="shared" si="0"/>
        <v>1550.9924300000002</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991.98</v>
      </c>
      <c r="D171" s="2">
        <f>'PR-RAS'!E175</f>
        <v>1081.53</v>
      </c>
      <c r="E171" s="2">
        <v>0</v>
      </c>
      <c r="F171" s="2">
        <v>0</v>
      </c>
      <c r="G171" s="3">
        <f t="shared" si="0"/>
        <v>536.35680000000002</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716.68</v>
      </c>
      <c r="D173" s="2">
        <f>'PR-RAS'!E177</f>
        <v>929.66</v>
      </c>
      <c r="E173" s="2">
        <v>0</v>
      </c>
      <c r="F173" s="2">
        <v>0</v>
      </c>
      <c r="G173" s="3">
        <f t="shared" si="0"/>
        <v>443.07199999999995</v>
      </c>
      <c r="H173" s="3">
        <f t="shared" si="1"/>
        <v>0.66000000000008185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82197.050000000017</v>
      </c>
      <c r="D174" s="2">
        <f>'PR-RAS'!E178</f>
        <v>141889.41</v>
      </c>
      <c r="E174" s="2">
        <v>0</v>
      </c>
      <c r="F174" s="2">
        <v>0</v>
      </c>
      <c r="G174" s="3">
        <f t="shared" si="0"/>
        <v>63313.825509999995</v>
      </c>
      <c r="H174" s="3">
        <f t="shared" si="1"/>
        <v>0.46000000002095476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2725.2</v>
      </c>
      <c r="D175" s="2">
        <f>'PR-RAS'!E179</f>
        <v>2707.76</v>
      </c>
      <c r="E175" s="2">
        <v>0</v>
      </c>
      <c r="F175" s="2">
        <v>0</v>
      </c>
      <c r="G175" s="3">
        <f t="shared" si="0"/>
        <v>1416.4852799999999</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45724.25</v>
      </c>
      <c r="D176" s="2">
        <f>'PR-RAS'!E180</f>
        <v>96912.82</v>
      </c>
      <c r="E176" s="2">
        <v>0</v>
      </c>
      <c r="F176" s="2">
        <v>0</v>
      </c>
      <c r="G176" s="3">
        <f t="shared" si="0"/>
        <v>41921.230750000002</v>
      </c>
      <c r="H176" s="3">
        <f t="shared" si="1"/>
        <v>0.42999999999301508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470.98</v>
      </c>
      <c r="D177" s="2">
        <f>'PR-RAS'!E181</f>
        <v>60</v>
      </c>
      <c r="E177" s="2">
        <v>0</v>
      </c>
      <c r="F177" s="2">
        <v>0</v>
      </c>
      <c r="G177" s="3">
        <f t="shared" si="0"/>
        <v>104.01248</v>
      </c>
      <c r="H177" s="3">
        <f t="shared" si="1"/>
        <v>1.999999999998181E-2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19314.830000000002</v>
      </c>
      <c r="D178" s="2">
        <f>'PR-RAS'!E182</f>
        <v>19009.509999999998</v>
      </c>
      <c r="E178" s="2">
        <v>0</v>
      </c>
      <c r="F178" s="2">
        <v>0</v>
      </c>
      <c r="G178" s="3">
        <f t="shared" si="0"/>
        <v>10148.09145</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140.4</v>
      </c>
      <c r="D179" s="2">
        <f>'PR-RAS'!E183</f>
        <v>191.25</v>
      </c>
      <c r="E179" s="2">
        <v>0</v>
      </c>
      <c r="F179" s="2">
        <v>0</v>
      </c>
      <c r="G179" s="3">
        <f t="shared" si="0"/>
        <v>93.076199999999986</v>
      </c>
      <c r="H179" s="3">
        <f t="shared" si="1"/>
        <v>0.65000000000000568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929.07</v>
      </c>
      <c r="D180" s="2">
        <f>'PR-RAS'!E184</f>
        <v>5784</v>
      </c>
      <c r="E180" s="2">
        <v>0</v>
      </c>
      <c r="F180" s="2">
        <v>0</v>
      </c>
      <c r="G180" s="3">
        <f t="shared" si="0"/>
        <v>2236.9755299999997</v>
      </c>
      <c r="H180" s="3">
        <f t="shared" si="1"/>
        <v>7.0000000000050022E-2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2076.77</v>
      </c>
      <c r="D181" s="2">
        <f>'PR-RAS'!E185</f>
        <v>1588.35</v>
      </c>
      <c r="E181" s="2">
        <v>0</v>
      </c>
      <c r="F181" s="2">
        <v>0</v>
      </c>
      <c r="G181" s="3">
        <f t="shared" si="0"/>
        <v>945.62459999999987</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3720.2</v>
      </c>
      <c r="D182" s="2">
        <f>'PR-RAS'!E186</f>
        <v>4081.17</v>
      </c>
      <c r="E182" s="2">
        <v>0</v>
      </c>
      <c r="F182" s="2">
        <v>0</v>
      </c>
      <c r="G182" s="3">
        <f t="shared" si="0"/>
        <v>2150.73974</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7095.35</v>
      </c>
      <c r="D183" s="2">
        <f>'PR-RAS'!E187</f>
        <v>11554.55</v>
      </c>
      <c r="E183" s="2">
        <v>0</v>
      </c>
      <c r="F183" s="2">
        <v>0</v>
      </c>
      <c r="G183" s="3">
        <f t="shared" si="0"/>
        <v>5497.2098999999989</v>
      </c>
      <c r="H183" s="3">
        <f t="shared" si="1"/>
        <v>0.80000000000109139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107.78</v>
      </c>
      <c r="D184" s="2">
        <f>'PR-RAS'!E188</f>
        <v>0</v>
      </c>
      <c r="E184" s="2">
        <v>0</v>
      </c>
      <c r="F184" s="2">
        <v>0</v>
      </c>
      <c r="G184" s="3">
        <f t="shared" si="0"/>
        <v>19.723739999999999</v>
      </c>
      <c r="H184" s="3">
        <f t="shared" si="1"/>
        <v>0.21999999999999886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19212.740000000002</v>
      </c>
      <c r="D190" s="2">
        <f>'PR-RAS'!E194</f>
        <v>18978.07</v>
      </c>
      <c r="E190" s="2">
        <v>0</v>
      </c>
      <c r="F190" s="2">
        <v>0</v>
      </c>
      <c r="G190" s="3">
        <f t="shared" si="0"/>
        <v>10804.918320000001</v>
      </c>
      <c r="H190" s="3">
        <f t="shared" si="1"/>
        <v>0.32999999999810825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4589.3599999999997</v>
      </c>
      <c r="D191" s="2">
        <f>'PR-RAS'!E195</f>
        <v>4547.84</v>
      </c>
      <c r="E191" s="2">
        <v>0</v>
      </c>
      <c r="F191" s="2">
        <v>0</v>
      </c>
      <c r="G191" s="3">
        <f t="shared" si="0"/>
        <v>2600.1576</v>
      </c>
      <c r="H191" s="3">
        <f t="shared" si="1"/>
        <v>0.51999999999952706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3989.21</v>
      </c>
      <c r="E192" s="2">
        <v>0</v>
      </c>
      <c r="F192" s="2">
        <v>0</v>
      </c>
      <c r="G192" s="3">
        <f t="shared" si="0"/>
        <v>1523.8782200000001</v>
      </c>
      <c r="H192" s="3">
        <f t="shared" si="1"/>
        <v>0.21000000000003638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2241.73</v>
      </c>
      <c r="D193" s="2">
        <f>'PR-RAS'!E197</f>
        <v>5815.23</v>
      </c>
      <c r="E193" s="2">
        <v>0</v>
      </c>
      <c r="F193" s="2">
        <v>0</v>
      </c>
      <c r="G193" s="3">
        <f t="shared" si="0"/>
        <v>2663.4604799999997</v>
      </c>
      <c r="H193" s="3">
        <f t="shared" si="1"/>
        <v>0.49999999999954525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186.18</v>
      </c>
      <c r="D195" s="2">
        <f>'PR-RAS'!E199</f>
        <v>241.44</v>
      </c>
      <c r="E195" s="2">
        <v>0</v>
      </c>
      <c r="F195" s="2">
        <v>0</v>
      </c>
      <c r="G195" s="3">
        <f t="shared" si="0"/>
        <v>129.79764</v>
      </c>
      <c r="H195" s="3">
        <f t="shared" si="1"/>
        <v>0.62000000000000455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405.1</v>
      </c>
      <c r="D196" s="2">
        <f>'PR-RAS'!E200</f>
        <v>0</v>
      </c>
      <c r="E196" s="2">
        <v>0</v>
      </c>
      <c r="F196" s="2">
        <v>0</v>
      </c>
      <c r="G196" s="3">
        <f t="shared" si="0"/>
        <v>78.994500000000002</v>
      </c>
      <c r="H196" s="3">
        <f t="shared" si="1"/>
        <v>0.10000000000002274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11755.37</v>
      </c>
      <c r="D197" s="2">
        <f>'PR-RAS'!E201</f>
        <v>4344.3500000000004</v>
      </c>
      <c r="E197" s="2">
        <v>0</v>
      </c>
      <c r="F197" s="2">
        <v>0</v>
      </c>
      <c r="G197" s="3">
        <f t="shared" si="0"/>
        <v>4007.0377200000003</v>
      </c>
      <c r="H197" s="3">
        <f t="shared" si="1"/>
        <v>0.72000000000116415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1431.51</v>
      </c>
      <c r="D198" s="2">
        <f>'PR-RAS'!E202</f>
        <v>1090.6199999999999</v>
      </c>
      <c r="E198" s="2">
        <v>0</v>
      </c>
      <c r="F198" s="2">
        <v>0</v>
      </c>
      <c r="G198" s="3">
        <f t="shared" si="0"/>
        <v>711.71175000000005</v>
      </c>
      <c r="H198" s="3">
        <f t="shared" si="1"/>
        <v>0.87000000000011823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1431.51</v>
      </c>
      <c r="D212" s="2">
        <f>'PR-RAS'!E216</f>
        <v>1090.6199999999999</v>
      </c>
      <c r="E212" s="2">
        <v>0</v>
      </c>
      <c r="F212" s="2">
        <v>0</v>
      </c>
      <c r="G212" s="3">
        <f t="shared" si="0"/>
        <v>762.29025000000001</v>
      </c>
      <c r="H212" s="3">
        <f t="shared" si="1"/>
        <v>0.87000000000011823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994.3</v>
      </c>
      <c r="D213" s="2">
        <f>'PR-RAS'!E217</f>
        <v>935.17</v>
      </c>
      <c r="E213" s="2">
        <v>0</v>
      </c>
      <c r="F213" s="2">
        <v>0</v>
      </c>
      <c r="G213" s="3">
        <f t="shared" si="0"/>
        <v>607.30367999999999</v>
      </c>
      <c r="H213" s="3">
        <f t="shared" si="1"/>
        <v>0.4699999999999136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437.21</v>
      </c>
      <c r="D215" s="2">
        <f>'PR-RAS'!E219</f>
        <v>155.44999999999999</v>
      </c>
      <c r="E215" s="2">
        <v>0</v>
      </c>
      <c r="F215" s="2">
        <v>0</v>
      </c>
      <c r="G215" s="3">
        <f t="shared" si="0"/>
        <v>160.09553999999997</v>
      </c>
      <c r="H215" s="3">
        <f t="shared" si="1"/>
        <v>0.65999999999996817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1080</v>
      </c>
      <c r="D258" s="2">
        <f>'PR-RAS'!E262</f>
        <v>1560</v>
      </c>
      <c r="E258" s="2">
        <v>0</v>
      </c>
      <c r="F258" s="2">
        <v>0</v>
      </c>
      <c r="G258" s="3">
        <f t="shared" si="0"/>
        <v>1079.4000000000001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1080</v>
      </c>
      <c r="D265" s="2">
        <f>'PR-RAS'!E269</f>
        <v>1560</v>
      </c>
      <c r="E265" s="2">
        <v>0</v>
      </c>
      <c r="F265" s="2">
        <v>0</v>
      </c>
      <c r="G265" s="3">
        <f t="shared" si="0"/>
        <v>1108.8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1080</v>
      </c>
      <c r="D266" s="2">
        <f>'PR-RAS'!E270</f>
        <v>1560</v>
      </c>
      <c r="E266" s="2">
        <v>0</v>
      </c>
      <c r="F266" s="2">
        <v>0</v>
      </c>
      <c r="G266" s="3">
        <f t="shared" si="0"/>
        <v>1113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1797.64</v>
      </c>
      <c r="D269" s="2">
        <f>'PR-RAS'!E273</f>
        <v>2028.89</v>
      </c>
      <c r="E269" s="2">
        <v>0</v>
      </c>
      <c r="F269" s="2">
        <v>0</v>
      </c>
      <c r="G269" s="3">
        <f t="shared" si="0"/>
        <v>1569.2525600000001</v>
      </c>
      <c r="H269" s="3">
        <f t="shared" si="1"/>
        <v>0.46999999999979991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1797.64</v>
      </c>
      <c r="D270" s="2">
        <f>'PR-RAS'!E274</f>
        <v>2028.89</v>
      </c>
      <c r="E270" s="2">
        <v>0</v>
      </c>
      <c r="F270" s="2">
        <v>0</v>
      </c>
      <c r="G270" s="3">
        <f t="shared" si="0"/>
        <v>1575.1079800000002</v>
      </c>
      <c r="H270" s="3">
        <f t="shared" si="1"/>
        <v>0.46999999999979991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1797.64</v>
      </c>
      <c r="D272" s="2">
        <f>'PR-RAS'!E276</f>
        <v>2028.89</v>
      </c>
      <c r="E272" s="2">
        <v>0</v>
      </c>
      <c r="F272" s="2">
        <v>0</v>
      </c>
      <c r="G272" s="3">
        <f t="shared" si="0"/>
        <v>1586.8188200000002</v>
      </c>
      <c r="H272" s="3">
        <f t="shared" si="1"/>
        <v>0.46999999999979991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1834558.9400000002</v>
      </c>
      <c r="D295" s="2">
        <f>'PR-RAS'!E299</f>
        <v>2131724.0000000005</v>
      </c>
      <c r="E295" s="2">
        <v>0</v>
      </c>
      <c r="F295" s="2">
        <v>0</v>
      </c>
      <c r="G295" s="3">
        <f t="shared" si="12"/>
        <v>1792814.0403600002</v>
      </c>
      <c r="H295" s="3">
        <f t="shared" si="13"/>
        <v>6.0000000288709998E-2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127849.40999999992</v>
      </c>
      <c r="D296" s="2">
        <f>'PR-RAS'!E300</f>
        <v>0</v>
      </c>
      <c r="E296" s="2">
        <v>0</v>
      </c>
      <c r="F296" s="2">
        <v>0</v>
      </c>
      <c r="G296" s="3">
        <f t="shared" si="12"/>
        <v>37715.575949999977</v>
      </c>
      <c r="H296" s="3">
        <f t="shared" si="13"/>
        <v>0.40999999991618097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70453.010000000475</v>
      </c>
      <c r="E297" s="2">
        <v>0</v>
      </c>
      <c r="F297" s="2">
        <v>0</v>
      </c>
      <c r="G297" s="3">
        <f t="shared" si="12"/>
        <v>41708.181920000279</v>
      </c>
      <c r="H297" s="3">
        <f t="shared" si="13"/>
        <v>1.0000000474974513E-2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12530.01</v>
      </c>
      <c r="E298" s="2">
        <v>0</v>
      </c>
      <c r="F298" s="2">
        <v>0</v>
      </c>
      <c r="G298" s="3">
        <f t="shared" si="12"/>
        <v>7442.8259399999997</v>
      </c>
      <c r="H298" s="3">
        <f t="shared" si="13"/>
        <v>1.0000000000218279E-2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43811.69</v>
      </c>
      <c r="D299" s="2">
        <f>'PR-RAS'!E303</f>
        <v>0</v>
      </c>
      <c r="E299" s="2">
        <v>0</v>
      </c>
      <c r="F299" s="2">
        <v>0</v>
      </c>
      <c r="G299" s="3">
        <f t="shared" si="12"/>
        <v>13055.883620000001</v>
      </c>
      <c r="H299" s="3">
        <f t="shared" si="13"/>
        <v>0.30999999999767169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3791.9</v>
      </c>
      <c r="D300" s="2">
        <f>'PR-RAS'!E304</f>
        <v>144052.16</v>
      </c>
      <c r="E300" s="2">
        <v>0</v>
      </c>
      <c r="F300" s="2">
        <v>0</v>
      </c>
      <c r="G300" s="3">
        <f t="shared" si="12"/>
        <v>87276.969779999999</v>
      </c>
      <c r="H300" s="3">
        <f t="shared" si="13"/>
        <v>0.26000000000340151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3791.9</v>
      </c>
      <c r="D301" s="2">
        <f>'PR-RAS'!E305</f>
        <v>3247.89</v>
      </c>
      <c r="E301" s="2">
        <v>0</v>
      </c>
      <c r="F301" s="2">
        <v>0</v>
      </c>
      <c r="G301" s="3">
        <f t="shared" si="12"/>
        <v>3086.3040000000001</v>
      </c>
      <c r="H301" s="3">
        <f t="shared" si="13"/>
        <v>0.21000000000003638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71507.709999999992</v>
      </c>
      <c r="D355" s="2">
        <f>'PR-RAS'!E360</f>
        <v>72096.179999999993</v>
      </c>
      <c r="E355" s="2">
        <v>0</v>
      </c>
      <c r="F355" s="2">
        <v>0</v>
      </c>
      <c r="G355" s="3">
        <f t="shared" si="12"/>
        <v>76357.824779999995</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71507.709999999992</v>
      </c>
      <c r="D368" s="2">
        <f>'PR-RAS'!E373</f>
        <v>72096.179999999993</v>
      </c>
      <c r="E368" s="2">
        <v>0</v>
      </c>
      <c r="F368" s="2">
        <v>0</v>
      </c>
      <c r="G368" s="3">
        <f t="shared" si="12"/>
        <v>79161.925689999989</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19718.289999999997</v>
      </c>
      <c r="D374" s="2">
        <f>'PR-RAS'!E379</f>
        <v>22373.42</v>
      </c>
      <c r="E374" s="2">
        <v>0</v>
      </c>
      <c r="F374" s="2">
        <v>0</v>
      </c>
      <c r="G374" s="3">
        <f t="shared" si="12"/>
        <v>24045.493489999997</v>
      </c>
      <c r="H374" s="3">
        <f t="shared" si="13"/>
        <v>0.70999999999548891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15971.16</v>
      </c>
      <c r="D375" s="2">
        <f>'PR-RAS'!E380</f>
        <v>8588.5</v>
      </c>
      <c r="E375" s="2">
        <v>0</v>
      </c>
      <c r="F375" s="2">
        <v>0</v>
      </c>
      <c r="G375" s="3">
        <f t="shared" si="12"/>
        <v>12397.411840000001</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1335</v>
      </c>
      <c r="D376" s="2">
        <f>'PR-RAS'!E381</f>
        <v>0</v>
      </c>
      <c r="E376" s="2">
        <v>0</v>
      </c>
      <c r="F376" s="2">
        <v>0</v>
      </c>
      <c r="G376" s="3">
        <f t="shared" si="12"/>
        <v>500.625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1369.6</v>
      </c>
      <c r="D377" s="2">
        <f>'PR-RAS'!E382</f>
        <v>337.94</v>
      </c>
      <c r="E377" s="2">
        <v>0</v>
      </c>
      <c r="F377" s="2">
        <v>0</v>
      </c>
      <c r="G377" s="3">
        <f t="shared" si="12"/>
        <v>769.10048000000006</v>
      </c>
      <c r="H377" s="3">
        <f t="shared" si="13"/>
        <v>0.46000000000009322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219.4</v>
      </c>
      <c r="E378" s="2">
        <v>0</v>
      </c>
      <c r="F378" s="2">
        <v>0</v>
      </c>
      <c r="G378" s="3">
        <f t="shared" si="12"/>
        <v>165.42760000000001</v>
      </c>
      <c r="H378" s="3">
        <f t="shared" si="13"/>
        <v>0.40000000000000568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6020</v>
      </c>
      <c r="E380" s="2">
        <v>0</v>
      </c>
      <c r="F380" s="2">
        <v>0</v>
      </c>
      <c r="G380" s="3">
        <f t="shared" si="12"/>
        <v>4563.16</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1042.53</v>
      </c>
      <c r="D381" s="2">
        <f>'PR-RAS'!E386</f>
        <v>7207.58</v>
      </c>
      <c r="E381" s="2">
        <v>0</v>
      </c>
      <c r="F381" s="2">
        <v>0</v>
      </c>
      <c r="G381" s="3">
        <f t="shared" si="12"/>
        <v>5873.9222</v>
      </c>
      <c r="H381" s="3">
        <f t="shared" si="13"/>
        <v>0.89000000000010004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51789.42</v>
      </c>
      <c r="D388" s="2">
        <f>'PR-RAS'!E393</f>
        <v>49722.76</v>
      </c>
      <c r="E388" s="2">
        <v>0</v>
      </c>
      <c r="F388" s="2">
        <v>0</v>
      </c>
      <c r="G388" s="3">
        <f t="shared" si="12"/>
        <v>58527.921780000004</v>
      </c>
      <c r="H388" s="3">
        <f t="shared" si="13"/>
        <v>0.6599999999962165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51789.42</v>
      </c>
      <c r="D389" s="2">
        <f>'PR-RAS'!E394</f>
        <v>49722.76</v>
      </c>
      <c r="E389" s="2">
        <v>0</v>
      </c>
      <c r="F389" s="2">
        <v>0</v>
      </c>
      <c r="G389" s="3">
        <f t="shared" si="12"/>
        <v>58679.156719999999</v>
      </c>
      <c r="H389" s="3">
        <f t="shared" si="13"/>
        <v>0.6599999999962165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71507.709999999992</v>
      </c>
      <c r="D413" s="2">
        <f>'PR-RAS'!E418</f>
        <v>72096.179999999993</v>
      </c>
      <c r="E413" s="2">
        <v>0</v>
      </c>
      <c r="F413" s="2">
        <v>0</v>
      </c>
      <c r="G413" s="3">
        <f t="shared" si="12"/>
        <v>88868.428839999993</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1962408.35</v>
      </c>
      <c r="D417" s="2">
        <f>'PR-RAS'!E422</f>
        <v>2061270.99</v>
      </c>
      <c r="E417" s="2">
        <v>0</v>
      </c>
      <c r="F417" s="2">
        <v>0</v>
      </c>
      <c r="G417" s="3">
        <f t="shared" si="12"/>
        <v>2531339.3372800001</v>
      </c>
      <c r="H417" s="3">
        <f t="shared" si="13"/>
        <v>0.36000000010244548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1906066.6500000001</v>
      </c>
      <c r="D418" s="2">
        <f>'PR-RAS'!E423</f>
        <v>2203820.1800000006</v>
      </c>
      <c r="E418" s="2">
        <v>0</v>
      </c>
      <c r="F418" s="2">
        <v>0</v>
      </c>
      <c r="G418" s="3">
        <f t="shared" si="12"/>
        <v>2632815.8231700007</v>
      </c>
      <c r="H418" s="3">
        <f t="shared" si="13"/>
        <v>0.53000000049360096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56341.699999999953</v>
      </c>
      <c r="D419" s="2">
        <f>'PR-RAS'!E424</f>
        <v>0</v>
      </c>
      <c r="E419" s="2">
        <v>0</v>
      </c>
      <c r="F419" s="2">
        <v>0</v>
      </c>
      <c r="G419" s="3">
        <f t="shared" si="12"/>
        <v>23550.830599999979</v>
      </c>
      <c r="H419" s="3">
        <f t="shared" si="13"/>
        <v>0.30000000004656613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142549.19000000064</v>
      </c>
      <c r="E420" s="2">
        <v>0</v>
      </c>
      <c r="F420" s="2">
        <v>0</v>
      </c>
      <c r="G420" s="3">
        <f t="shared" si="12"/>
        <v>119456.22122000053</v>
      </c>
      <c r="H420" s="3">
        <f t="shared" si="13"/>
        <v>0.19000000064261258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12530.01</v>
      </c>
      <c r="E421" s="2">
        <v>0</v>
      </c>
      <c r="F421" s="2">
        <v>0</v>
      </c>
      <c r="G421" s="3">
        <f t="shared" si="12"/>
        <v>10525.2084</v>
      </c>
      <c r="H421" s="3">
        <f t="shared" si="13"/>
        <v>1.0000000000218279E-2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43811.69</v>
      </c>
      <c r="D422" s="2">
        <f>'PR-RAS'!E427</f>
        <v>0</v>
      </c>
      <c r="E422" s="2">
        <v>0</v>
      </c>
      <c r="F422" s="2">
        <v>0</v>
      </c>
      <c r="G422" s="3">
        <f t="shared" si="12"/>
        <v>18444.72149</v>
      </c>
      <c r="H422" s="3">
        <f t="shared" si="13"/>
        <v>0.30999999999767169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3791.9</v>
      </c>
      <c r="D423" s="2">
        <f>'PR-RAS'!E428</f>
        <v>144052.16</v>
      </c>
      <c r="E423" s="2">
        <v>0</v>
      </c>
      <c r="F423" s="2">
        <v>0</v>
      </c>
      <c r="G423" s="3">
        <f t="shared" si="12"/>
        <v>123180.20484000001</v>
      </c>
      <c r="H423" s="3">
        <f t="shared" si="13"/>
        <v>0.26000000000340151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1962408.35</v>
      </c>
      <c r="D637" s="2">
        <f>'PR-RAS'!E643</f>
        <v>2061270.99</v>
      </c>
      <c r="E637" s="2">
        <v>0</v>
      </c>
      <c r="F637" s="2">
        <v>0</v>
      </c>
      <c r="G637" s="3">
        <f t="shared" si="14"/>
        <v>3870028.4098800002</v>
      </c>
      <c r="H637" s="3">
        <f t="shared" si="15"/>
        <v>0.36000000010244548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1906066.6500000001</v>
      </c>
      <c r="D638" s="2">
        <f>'PR-RAS'!E644</f>
        <v>2203820.1800000006</v>
      </c>
      <c r="E638" s="2">
        <v>0</v>
      </c>
      <c r="F638" s="2">
        <v>0</v>
      </c>
      <c r="G638" s="3">
        <f t="shared" si="14"/>
        <v>4021831.3653700012</v>
      </c>
      <c r="H638" s="3">
        <f t="shared" si="15"/>
        <v>0.53000000049360096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56341.699999999953</v>
      </c>
      <c r="D639" s="2">
        <f>'PR-RAS'!E645</f>
        <v>0</v>
      </c>
      <c r="E639" s="2">
        <v>0</v>
      </c>
      <c r="F639" s="2">
        <v>0</v>
      </c>
      <c r="G639" s="3">
        <f t="shared" si="14"/>
        <v>35946.004599999971</v>
      </c>
      <c r="H639" s="3">
        <f t="shared" si="15"/>
        <v>0.30000000004656613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142549.19000000064</v>
      </c>
      <c r="E640" s="2">
        <v>0</v>
      </c>
      <c r="F640" s="2">
        <v>0</v>
      </c>
      <c r="G640" s="3">
        <f t="shared" si="14"/>
        <v>182177.86482000083</v>
      </c>
      <c r="H640" s="3">
        <f t="shared" si="15"/>
        <v>0.19000000064261258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12530.01</v>
      </c>
      <c r="E641" s="2">
        <v>0</v>
      </c>
      <c r="F641" s="2">
        <v>0</v>
      </c>
      <c r="G641" s="3">
        <f t="shared" si="14"/>
        <v>16038.4128</v>
      </c>
      <c r="H641" s="3">
        <f t="shared" si="15"/>
        <v>1.0000000000218279E-2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43811.69</v>
      </c>
      <c r="D642" s="2">
        <f>'PR-RAS'!E648</f>
        <v>0</v>
      </c>
      <c r="E642" s="2">
        <v>0</v>
      </c>
      <c r="F642" s="2">
        <v>0</v>
      </c>
      <c r="G642" s="3">
        <f t="shared" si="14"/>
        <v>28083.293290000001</v>
      </c>
      <c r="H642" s="3">
        <f t="shared" si="15"/>
        <v>0.30999999999767169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12530.009999999951</v>
      </c>
      <c r="D643" s="2">
        <f>'PR-RAS'!E649</f>
        <v>0</v>
      </c>
      <c r="E643" s="2">
        <v>0</v>
      </c>
      <c r="F643" s="2">
        <v>0</v>
      </c>
      <c r="G643" s="3">
        <f t="shared" si="14"/>
        <v>8044.266419999969</v>
      </c>
      <c r="H643" s="3">
        <f t="shared" si="15"/>
        <v>9.9999999511055648E-3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130019.18000000065</v>
      </c>
      <c r="E644" s="2">
        <v>0</v>
      </c>
      <c r="F644" s="2">
        <v>0</v>
      </c>
      <c r="G644" s="3">
        <f t="shared" si="14"/>
        <v>167204.66548000084</v>
      </c>
      <c r="H644" s="3">
        <f t="shared" si="15"/>
        <v>0.18000000064785127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130964.76</v>
      </c>
      <c r="D645" s="2">
        <f>'PR-RAS'!E651</f>
        <v>0</v>
      </c>
      <c r="E645" s="2">
        <v>0</v>
      </c>
      <c r="F645" s="2">
        <v>0</v>
      </c>
      <c r="G645" s="3">
        <f t="shared" si="14"/>
        <v>84341.305439999996</v>
      </c>
      <c r="H645" s="3">
        <f t="shared" si="15"/>
        <v>0.24000000000523869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48705.63</v>
      </c>
      <c r="D646" s="2">
        <f>'PR-RAS'!E653</f>
        <v>44273.57</v>
      </c>
      <c r="E646" s="2">
        <v>0</v>
      </c>
      <c r="F646" s="2">
        <v>0</v>
      </c>
      <c r="G646" s="3">
        <f t="shared" si="14"/>
        <v>88528.036649999995</v>
      </c>
      <c r="H646" s="3">
        <f t="shared" si="15"/>
        <v>0.80000000000291038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464537.43</v>
      </c>
      <c r="D647" s="2">
        <f>'PR-RAS'!E654</f>
        <v>433275.52</v>
      </c>
      <c r="E647" s="2">
        <v>0</v>
      </c>
      <c r="F647" s="2">
        <v>0</v>
      </c>
      <c r="G647" s="3">
        <f t="shared" si="14"/>
        <v>859883.15162000002</v>
      </c>
      <c r="H647" s="3">
        <f t="shared" si="15"/>
        <v>0.90999999997438863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468969.49</v>
      </c>
      <c r="D648" s="2">
        <f>'PR-RAS'!E655</f>
        <v>408427.86</v>
      </c>
      <c r="E648" s="2">
        <v>0</v>
      </c>
      <c r="F648" s="2">
        <v>0</v>
      </c>
      <c r="G648" s="3">
        <f t="shared" si="14"/>
        <v>831928.91087000002</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44273.570000000007</v>
      </c>
      <c r="D649" s="2">
        <f>'PR-RAS'!E656</f>
        <v>69121.23000000004</v>
      </c>
      <c r="E649" s="2">
        <v>0</v>
      </c>
      <c r="F649" s="2">
        <v>0</v>
      </c>
      <c r="G649" s="3">
        <f t="shared" si="14"/>
        <v>118270.38744000006</v>
      </c>
      <c r="H649" s="3">
        <f t="shared" si="15"/>
        <v>0.66000000003259629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62</v>
      </c>
      <c r="E651" s="2">
        <v>0</v>
      </c>
      <c r="F651" s="2">
        <v>0</v>
      </c>
      <c r="G651" s="3">
        <f t="shared" si="14"/>
        <v>120.25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46</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1569184.98</v>
      </c>
      <c r="D676" s="2">
        <f>'PR-RAS'!E683</f>
        <v>1672800.26</v>
      </c>
      <c r="E676" s="2">
        <v>0</v>
      </c>
      <c r="F676" s="2">
        <v>0</v>
      </c>
      <c r="G676" s="3">
        <f t="shared" si="14"/>
        <v>3317480.2125000004</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663</v>
      </c>
      <c r="D678" s="2">
        <f>'PR-RAS'!E685</f>
        <v>650</v>
      </c>
      <c r="E678" s="2">
        <v>0</v>
      </c>
      <c r="F678" s="2">
        <v>0</v>
      </c>
      <c r="G678" s="3">
        <f t="shared" si="14"/>
        <v>1328.951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58551.29</v>
      </c>
      <c r="D719" s="2">
        <f>'PR-RAS'!E726</f>
        <v>828.26</v>
      </c>
      <c r="E719" s="2">
        <v>0</v>
      </c>
      <c r="F719" s="2">
        <v>0</v>
      </c>
      <c r="G719" s="3">
        <f t="shared" si="14"/>
        <v>43229.207579999995</v>
      </c>
      <c r="H719" s="3">
        <f t="shared" si="15"/>
        <v>0.55000000000086402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0</v>
      </c>
      <c r="E725" s="2">
        <v>0</v>
      </c>
      <c r="F725" s="2">
        <v>0</v>
      </c>
      <c r="G725" s="3">
        <f t="shared" si="14"/>
        <v>3391.6504</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2427.92</v>
      </c>
      <c r="E726" s="2">
        <v>0</v>
      </c>
      <c r="F726" s="2">
        <v>0</v>
      </c>
      <c r="G726" s="3">
        <f t="shared" si="14"/>
        <v>4320.5940000000001</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27449.25</v>
      </c>
      <c r="D727" s="2">
        <f>'PR-RAS'!E734</f>
        <v>25189.42</v>
      </c>
      <c r="E727" s="2">
        <v>0</v>
      </c>
      <c r="F727" s="2">
        <v>0</v>
      </c>
      <c r="G727" s="3">
        <f t="shared" si="14"/>
        <v>56503.193339999998</v>
      </c>
      <c r="H727" s="3">
        <f t="shared" si="15"/>
        <v>0.66999999999825377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929.07</v>
      </c>
      <c r="D729" s="2">
        <f>'PR-RAS'!E736</f>
        <v>5784</v>
      </c>
      <c r="E729" s="2">
        <v>0</v>
      </c>
      <c r="F729" s="2">
        <v>0</v>
      </c>
      <c r="G729" s="3">
        <f t="shared" si="14"/>
        <v>9097.8669599999994</v>
      </c>
      <c r="H729" s="3">
        <f t="shared" si="15"/>
        <v>7.0000000000050022E-2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2076.77</v>
      </c>
      <c r="D731" s="2">
        <f>'PR-RAS'!E738</f>
        <v>1150.8499999999999</v>
      </c>
      <c r="E731" s="2">
        <v>0</v>
      </c>
      <c r="F731" s="2">
        <v>0</v>
      </c>
      <c r="G731" s="3">
        <f t="shared" si="14"/>
        <v>3196.2830999999996</v>
      </c>
      <c r="H731" s="3">
        <f t="shared" si="15"/>
        <v>0.38000000000010914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4589.3599999999997</v>
      </c>
      <c r="D734" s="2">
        <f>'PR-RAS'!E741</f>
        <v>4547.84</v>
      </c>
      <c r="E734" s="2">
        <v>0</v>
      </c>
      <c r="F734" s="2">
        <v>0</v>
      </c>
      <c r="G734" s="3">
        <f t="shared" si="14"/>
        <v>10031.134320000001</v>
      </c>
      <c r="H734" s="3">
        <f t="shared" si="15"/>
        <v>0.51999999999952706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1080</v>
      </c>
      <c r="D843" s="2">
        <f>'PR-RAS'!E850</f>
        <v>1560</v>
      </c>
      <c r="E843" s="2">
        <v>0</v>
      </c>
      <c r="F843" s="2">
        <v>0</v>
      </c>
      <c r="G843" s="3">
        <f t="shared" si="34"/>
        <v>3536.4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1598296.8300000003</v>
      </c>
      <c r="D1011" s="7">
        <f>BILANCA!E6</f>
        <v>1574408.92</v>
      </c>
      <c r="E1011" s="7">
        <v>0</v>
      </c>
      <c r="F1011" s="7">
        <v>0</v>
      </c>
      <c r="G1011" s="8">
        <f t="shared" ref="G1011:G1306" si="38">B1011/1000*C1011+B1011/500*D1011</f>
        <v>4747.1146699999999</v>
      </c>
      <c r="H1011" s="8">
        <f t="shared" si="35"/>
        <v>0.24999999976716936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1418914.9900000002</v>
      </c>
      <c r="D1012" s="2">
        <f>BILANCA!E7</f>
        <v>1360265.0499999998</v>
      </c>
      <c r="E1012" s="2">
        <v>0</v>
      </c>
      <c r="F1012" s="2">
        <v>0</v>
      </c>
      <c r="G1012" s="3">
        <f t="shared" si="38"/>
        <v>8278.8901799999985</v>
      </c>
      <c r="H1012" s="3">
        <f t="shared" si="35"/>
        <v>5.9999999590218067E-2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87144.73</v>
      </c>
      <c r="D1013" s="2">
        <f>BILANCA!E8</f>
        <v>87144.73</v>
      </c>
      <c r="E1013" s="2">
        <v>0</v>
      </c>
      <c r="F1013" s="2">
        <v>0</v>
      </c>
      <c r="G1013" s="3">
        <f t="shared" si="38"/>
        <v>784.30257000000006</v>
      </c>
      <c r="H1013" s="3">
        <f t="shared" si="35"/>
        <v>0.54000000000814907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87144.73</v>
      </c>
      <c r="D1014" s="2">
        <f>BILANCA!E9</f>
        <v>87144.73</v>
      </c>
      <c r="E1014" s="2">
        <v>0</v>
      </c>
      <c r="F1014" s="2">
        <v>0</v>
      </c>
      <c r="G1014" s="3">
        <f t="shared" si="38"/>
        <v>1045.73676</v>
      </c>
      <c r="H1014" s="3">
        <f t="shared" si="35"/>
        <v>0.54000000000814907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1331770.2600000002</v>
      </c>
      <c r="D1017" s="2">
        <f>BILANCA!E12</f>
        <v>1273120.3199999998</v>
      </c>
      <c r="E1017" s="2">
        <v>0</v>
      </c>
      <c r="F1017" s="2">
        <v>0</v>
      </c>
      <c r="G1017" s="3">
        <f t="shared" si="38"/>
        <v>27146.076300000001</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1119538.56</v>
      </c>
      <c r="D1018" s="2">
        <f>BILANCA!E13</f>
        <v>1104999.0999999999</v>
      </c>
      <c r="E1018" s="2">
        <v>0</v>
      </c>
      <c r="F1018" s="2">
        <v>0</v>
      </c>
      <c r="G1018" s="3">
        <f t="shared" si="38"/>
        <v>26636.29408</v>
      </c>
      <c r="H1018" s="3">
        <f t="shared" si="35"/>
        <v>0.53999999980442226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1163156.94</v>
      </c>
      <c r="D1020" s="2">
        <f>BILANCA!E15</f>
        <v>1163156.94</v>
      </c>
      <c r="E1020" s="2">
        <v>0</v>
      </c>
      <c r="F1020" s="2">
        <v>0</v>
      </c>
      <c r="G1020" s="3">
        <f t="shared" si="38"/>
        <v>34894.708200000001</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43618.38</v>
      </c>
      <c r="D1023" s="2">
        <f>BILANCA!E18</f>
        <v>58157.84</v>
      </c>
      <c r="E1023" s="2">
        <v>0</v>
      </c>
      <c r="F1023" s="2">
        <v>0</v>
      </c>
      <c r="G1023" s="3">
        <f t="shared" si="38"/>
        <v>2079.1427799999997</v>
      </c>
      <c r="H1023" s="3">
        <f t="shared" si="35"/>
        <v>0.54000000000087311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184251.63000000003</v>
      </c>
      <c r="D1024" s="2">
        <f>BILANCA!E19</f>
        <v>148937.95000000001</v>
      </c>
      <c r="E1024" s="2">
        <v>0</v>
      </c>
      <c r="F1024" s="2">
        <v>0</v>
      </c>
      <c r="G1024" s="3">
        <f t="shared" si="38"/>
        <v>6749.7854200000002</v>
      </c>
      <c r="H1024" s="3">
        <f t="shared" si="35"/>
        <v>0.41999999995459802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202822.89</v>
      </c>
      <c r="D1025" s="2">
        <f>BILANCA!E20</f>
        <v>212311.39</v>
      </c>
      <c r="E1025" s="2">
        <v>0</v>
      </c>
      <c r="F1025" s="2">
        <v>0</v>
      </c>
      <c r="G1025" s="3">
        <f t="shared" si="38"/>
        <v>9411.68505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3128.51</v>
      </c>
      <c r="D1026" s="2">
        <f>BILANCA!E21</f>
        <v>3128.51</v>
      </c>
      <c r="E1026" s="2">
        <v>0</v>
      </c>
      <c r="F1026" s="2">
        <v>0</v>
      </c>
      <c r="G1026" s="3">
        <f t="shared" si="38"/>
        <v>150.16848000000002</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10569.6</v>
      </c>
      <c r="D1027" s="2">
        <f>BILANCA!E22</f>
        <v>10907.54</v>
      </c>
      <c r="E1027" s="2">
        <v>0</v>
      </c>
      <c r="F1027" s="2">
        <v>0</v>
      </c>
      <c r="G1027" s="3">
        <f t="shared" si="38"/>
        <v>550.53956000000005</v>
      </c>
      <c r="H1027" s="3">
        <f t="shared" si="35"/>
        <v>0.85999999999876309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219.4</v>
      </c>
      <c r="E1028" s="2">
        <v>0</v>
      </c>
      <c r="F1028" s="2">
        <v>0</v>
      </c>
      <c r="G1028" s="3">
        <f t="shared" si="38"/>
        <v>7.8983999999999996</v>
      </c>
      <c r="H1028" s="3">
        <f t="shared" si="35"/>
        <v>0.40000000000000568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43654.02</v>
      </c>
      <c r="D1030" s="2">
        <f>BILANCA!E25</f>
        <v>49674.02</v>
      </c>
      <c r="E1030" s="2">
        <v>0</v>
      </c>
      <c r="F1030" s="2">
        <v>0</v>
      </c>
      <c r="G1030" s="3">
        <f t="shared" si="38"/>
        <v>2860.0411999999997</v>
      </c>
      <c r="H1030" s="3">
        <f t="shared" si="35"/>
        <v>3.9999999993597157E-2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48777.33</v>
      </c>
      <c r="D1031" s="2">
        <f>BILANCA!E26</f>
        <v>55984.91</v>
      </c>
      <c r="E1031" s="2">
        <v>0</v>
      </c>
      <c r="F1031" s="2">
        <v>0</v>
      </c>
      <c r="G1031" s="3">
        <f t="shared" si="38"/>
        <v>3375.6901500000004</v>
      </c>
      <c r="H1031" s="3">
        <f t="shared" si="35"/>
        <v>0.41999999999825377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124700.72</v>
      </c>
      <c r="D1033" s="2">
        <f>BILANCA!E28</f>
        <v>183287.82</v>
      </c>
      <c r="E1033" s="2">
        <v>0</v>
      </c>
      <c r="F1033" s="2">
        <v>0</v>
      </c>
      <c r="G1033" s="3">
        <f t="shared" si="38"/>
        <v>11299.35628</v>
      </c>
      <c r="H1033" s="3">
        <f t="shared" si="35"/>
        <v>0.45999999999185093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27980.070000000007</v>
      </c>
      <c r="D1040" s="2">
        <f>BILANCA!E35</f>
        <v>19183.270000000019</v>
      </c>
      <c r="E1040" s="2">
        <v>0</v>
      </c>
      <c r="F1040" s="2">
        <v>0</v>
      </c>
      <c r="G1040" s="3">
        <f t="shared" si="38"/>
        <v>1990.3983000000012</v>
      </c>
      <c r="H1040" s="3">
        <f t="shared" si="35"/>
        <v>0.34000000002561137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182208.03</v>
      </c>
      <c r="D1041" s="2">
        <f>BILANCA!E36</f>
        <v>231930.79</v>
      </c>
      <c r="E1041" s="2">
        <v>0</v>
      </c>
      <c r="F1041" s="2">
        <v>0</v>
      </c>
      <c r="G1041" s="3">
        <f t="shared" si="38"/>
        <v>20028.157910000002</v>
      </c>
      <c r="H1041" s="3">
        <f t="shared" si="35"/>
        <v>0.23999999999068677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154227.96</v>
      </c>
      <c r="D1045" s="2">
        <f>BILANCA!E40</f>
        <v>212747.51999999999</v>
      </c>
      <c r="E1045" s="2">
        <v>0</v>
      </c>
      <c r="F1045" s="2">
        <v>0</v>
      </c>
      <c r="G1045" s="3">
        <f t="shared" si="38"/>
        <v>20290.305</v>
      </c>
      <c r="H1045" s="3">
        <f t="shared" si="35"/>
        <v>0.52000000001862645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3838.35</v>
      </c>
      <c r="D1059" s="2">
        <f>BILANCA!E54</f>
        <v>4919.88</v>
      </c>
      <c r="E1059" s="2">
        <v>0</v>
      </c>
      <c r="F1059" s="2">
        <v>0</v>
      </c>
      <c r="G1059" s="3">
        <f t="shared" si="38"/>
        <v>670.22739000000001</v>
      </c>
      <c r="H1059" s="3">
        <f t="shared" si="35"/>
        <v>0.46999999999979991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3838.35</v>
      </c>
      <c r="D1060" s="2">
        <f>BILANCA!E55</f>
        <v>4919.88</v>
      </c>
      <c r="E1060" s="2">
        <v>0</v>
      </c>
      <c r="F1060" s="2">
        <v>0</v>
      </c>
      <c r="G1060" s="3">
        <f t="shared" si="38"/>
        <v>683.90550000000007</v>
      </c>
      <c r="H1060" s="3">
        <f t="shared" si="35"/>
        <v>0.46999999999979991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179381.84</v>
      </c>
      <c r="D1074" s="2">
        <f>BILANCA!E69</f>
        <v>214143.87</v>
      </c>
      <c r="E1074" s="2">
        <v>0</v>
      </c>
      <c r="F1074" s="2">
        <v>0</v>
      </c>
      <c r="G1074" s="3">
        <f t="shared" si="38"/>
        <v>38890.85312</v>
      </c>
      <c r="H1074" s="3">
        <f t="shared" si="35"/>
        <v>0.29000000000814907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44273.57</v>
      </c>
      <c r="D1075" s="2">
        <f>BILANCA!E70</f>
        <v>69121.23</v>
      </c>
      <c r="E1075" s="2">
        <v>0</v>
      </c>
      <c r="F1075" s="2">
        <v>0</v>
      </c>
      <c r="G1075" s="3">
        <f t="shared" si="38"/>
        <v>11863.541949999999</v>
      </c>
      <c r="H1075" s="3">
        <f t="shared" si="35"/>
        <v>0.6599999999962165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44140.53</v>
      </c>
      <c r="D1076" s="2">
        <f>BILANCA!E71</f>
        <v>69121.23</v>
      </c>
      <c r="E1076" s="2">
        <v>0</v>
      </c>
      <c r="F1076" s="2">
        <v>0</v>
      </c>
      <c r="G1076" s="3">
        <f t="shared" si="38"/>
        <v>12037.277340000001</v>
      </c>
      <c r="H1076" s="3">
        <f t="shared" si="35"/>
        <v>0.69999999999708962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44140.53</v>
      </c>
      <c r="D1078" s="2">
        <f>BILANCA!E73</f>
        <v>69121.23</v>
      </c>
      <c r="E1078" s="2">
        <v>0</v>
      </c>
      <c r="F1078" s="2">
        <v>0</v>
      </c>
      <c r="G1078" s="3">
        <f t="shared" si="38"/>
        <v>12402.043319999999</v>
      </c>
      <c r="H1078" s="3">
        <f t="shared" si="35"/>
        <v>0.69999999999708962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133.04</v>
      </c>
      <c r="D1085" s="2">
        <f>BILANCA!E80</f>
        <v>0</v>
      </c>
      <c r="E1085" s="2">
        <v>0</v>
      </c>
      <c r="F1085" s="2">
        <v>0</v>
      </c>
      <c r="G1085" s="3">
        <f t="shared" si="38"/>
        <v>9.9779999999999998</v>
      </c>
      <c r="H1085" s="3">
        <f t="shared" si="35"/>
        <v>3.9999999999992042E-2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351.60999999999996</v>
      </c>
      <c r="D1087" s="2">
        <f>BILANCA!E82</f>
        <v>970.48</v>
      </c>
      <c r="E1087" s="2">
        <v>0</v>
      </c>
      <c r="F1087" s="2">
        <v>0</v>
      </c>
      <c r="G1087" s="3">
        <f t="shared" si="38"/>
        <v>176.52789000000001</v>
      </c>
      <c r="H1087" s="3">
        <f t="shared" si="35"/>
        <v>0.87000000000006139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19.96</v>
      </c>
      <c r="D1090" s="2">
        <f>BILANCA!E85</f>
        <v>0</v>
      </c>
      <c r="E1090" s="2">
        <v>0</v>
      </c>
      <c r="F1090" s="2">
        <v>0</v>
      </c>
      <c r="G1090" s="3">
        <f t="shared" si="38"/>
        <v>1.5968</v>
      </c>
      <c r="H1090" s="3">
        <f t="shared" si="35"/>
        <v>3.9999999999999147E-2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331.65</v>
      </c>
      <c r="D1092" s="2">
        <f>BILANCA!E87</f>
        <v>970.48</v>
      </c>
      <c r="E1092" s="2">
        <v>0</v>
      </c>
      <c r="F1092" s="2">
        <v>0</v>
      </c>
      <c r="G1092" s="3">
        <f t="shared" si="38"/>
        <v>186.35402000000002</v>
      </c>
      <c r="H1092" s="3">
        <f t="shared" si="35"/>
        <v>0.83000000000004093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3791.9</v>
      </c>
      <c r="D1152" s="2">
        <f>BILANCA!E147</f>
        <v>144052.16</v>
      </c>
      <c r="E1152" s="2">
        <v>0</v>
      </c>
      <c r="F1152" s="2">
        <v>0</v>
      </c>
      <c r="G1152" s="3">
        <f t="shared" si="38"/>
        <v>41449.26324</v>
      </c>
      <c r="H1152" s="3">
        <f t="shared" si="41"/>
        <v>0.26000000000340151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140804.26999999999</v>
      </c>
      <c r="E1155" s="2">
        <v>0</v>
      </c>
      <c r="F1155" s="2">
        <v>0</v>
      </c>
      <c r="G1155" s="3">
        <f t="shared" si="38"/>
        <v>40833.238299999997</v>
      </c>
      <c r="H1155" s="3">
        <f t="shared" si="41"/>
        <v>0.26999999998952262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140804.26999999999</v>
      </c>
      <c r="E1161" s="2">
        <v>0</v>
      </c>
      <c r="F1161" s="2">
        <v>0</v>
      </c>
      <c r="G1161" s="3">
        <f t="shared" si="38"/>
        <v>42522.889539999996</v>
      </c>
      <c r="H1161" s="3">
        <f t="shared" si="41"/>
        <v>0.26999999998952262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3791.9</v>
      </c>
      <c r="D1166" s="2">
        <f>BILANCA!E161</f>
        <v>3247.89</v>
      </c>
      <c r="E1166" s="2">
        <v>0</v>
      </c>
      <c r="F1166" s="2">
        <v>0</v>
      </c>
      <c r="G1166" s="3">
        <f t="shared" si="38"/>
        <v>1604.87808</v>
      </c>
      <c r="H1166" s="3">
        <f t="shared" si="41"/>
        <v>0.21000000000003638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130964.76</v>
      </c>
      <c r="D1176" s="2">
        <f>BILANCA!E171</f>
        <v>0</v>
      </c>
      <c r="E1176" s="2">
        <v>0</v>
      </c>
      <c r="F1176" s="2">
        <v>0</v>
      </c>
      <c r="G1176" s="3">
        <f t="shared" si="38"/>
        <v>21740.150160000001</v>
      </c>
      <c r="H1176" s="3">
        <f t="shared" si="41"/>
        <v>0.24000000000523869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160</v>
      </c>
      <c r="D1177" s="2">
        <f>BILANCA!E172</f>
        <v>0</v>
      </c>
      <c r="E1177" s="2">
        <v>0</v>
      </c>
      <c r="F1177" s="2">
        <v>0</v>
      </c>
      <c r="G1177" s="3">
        <f t="shared" si="38"/>
        <v>26.720000000000002</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130804.76</v>
      </c>
      <c r="D1179" s="2">
        <f>BILANCA!E174</f>
        <v>0</v>
      </c>
      <c r="E1179" s="2">
        <v>0</v>
      </c>
      <c r="F1179" s="2">
        <v>0</v>
      </c>
      <c r="G1179" s="3">
        <f t="shared" si="38"/>
        <v>22106.004440000001</v>
      </c>
      <c r="H1179" s="3">
        <f t="shared" si="41"/>
        <v>0.24000000000523869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1598296.8299999998</v>
      </c>
      <c r="D1180" s="2">
        <f>BILANCA!E176</f>
        <v>1574408.92</v>
      </c>
      <c r="E1180" s="2">
        <v>0</v>
      </c>
      <c r="F1180" s="2">
        <v>0</v>
      </c>
      <c r="G1180" s="3">
        <f t="shared" si="38"/>
        <v>807009.49390000012</v>
      </c>
      <c r="H1180" s="3">
        <f t="shared" si="41"/>
        <v>0.25000000023283064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163059.93</v>
      </c>
      <c r="D1181" s="2">
        <f>BILANCA!E177</f>
        <v>200110.89</v>
      </c>
      <c r="E1181" s="2">
        <v>0</v>
      </c>
      <c r="F1181" s="2">
        <v>0</v>
      </c>
      <c r="G1181" s="3">
        <f t="shared" si="38"/>
        <v>96321.172410000014</v>
      </c>
      <c r="H1181" s="3">
        <f t="shared" si="41"/>
        <v>0.17999999999301508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161911.13</v>
      </c>
      <c r="D1182" s="2">
        <f>BILANCA!E178</f>
        <v>161812.15000000002</v>
      </c>
      <c r="E1182" s="2">
        <v>0</v>
      </c>
      <c r="F1182" s="2">
        <v>0</v>
      </c>
      <c r="G1182" s="3">
        <f t="shared" si="38"/>
        <v>83512.093959999998</v>
      </c>
      <c r="H1182" s="3">
        <f t="shared" si="41"/>
        <v>0.28000000002793968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132580.22</v>
      </c>
      <c r="D1183" s="2">
        <f>BILANCA!E179</f>
        <v>140305.73000000001</v>
      </c>
      <c r="E1183" s="2">
        <v>0</v>
      </c>
      <c r="F1183" s="2">
        <v>0</v>
      </c>
      <c r="G1183" s="3">
        <f t="shared" si="38"/>
        <v>71482.160640000002</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29236.41</v>
      </c>
      <c r="D1184" s="2">
        <f>BILANCA!E180</f>
        <v>21169.7</v>
      </c>
      <c r="E1184" s="2">
        <v>0</v>
      </c>
      <c r="F1184" s="2">
        <v>0</v>
      </c>
      <c r="G1184" s="3">
        <f t="shared" si="38"/>
        <v>12454.19094</v>
      </c>
      <c r="H1184" s="3">
        <f t="shared" si="41"/>
        <v>0.70999999999912689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94.5</v>
      </c>
      <c r="D1185" s="2">
        <f>BILANCA!E181</f>
        <v>102.9</v>
      </c>
      <c r="E1185" s="2">
        <v>0</v>
      </c>
      <c r="F1185" s="2">
        <v>0</v>
      </c>
      <c r="G1185" s="3">
        <f t="shared" si="38"/>
        <v>52.552499999999995</v>
      </c>
      <c r="H1185" s="3">
        <f t="shared" si="41"/>
        <v>0.59999999999999432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94.5</v>
      </c>
      <c r="D1188" s="2">
        <f>BILANCA!E184</f>
        <v>102.9</v>
      </c>
      <c r="E1188" s="2">
        <v>0</v>
      </c>
      <c r="F1188" s="2">
        <v>0</v>
      </c>
      <c r="G1188" s="3">
        <f t="shared" si="38"/>
        <v>53.453399999999995</v>
      </c>
      <c r="H1188" s="3">
        <f t="shared" si="41"/>
        <v>0.59999999999999432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233.82</v>
      </c>
      <c r="E1200" s="2">
        <v>0</v>
      </c>
      <c r="F1200" s="2">
        <v>0</v>
      </c>
      <c r="G1200" s="3">
        <f t="shared" si="38"/>
        <v>88.851600000000005</v>
      </c>
      <c r="H1200" s="3">
        <f t="shared" si="41"/>
        <v>0.18000000000000682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6020</v>
      </c>
      <c r="E1201" s="2">
        <v>0</v>
      </c>
      <c r="F1201" s="2">
        <v>0</v>
      </c>
      <c r="G1201" s="3">
        <f t="shared" si="38"/>
        <v>2299.64</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6020</v>
      </c>
      <c r="E1203" s="2">
        <v>0</v>
      </c>
      <c r="F1203" s="2">
        <v>0</v>
      </c>
      <c r="G1203" s="3">
        <f t="shared" si="44"/>
        <v>2323.7200000000003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1148.8</v>
      </c>
      <c r="D1251" s="2">
        <f>BILANCA!E247</f>
        <v>32278.74</v>
      </c>
      <c r="E1251" s="2">
        <v>0</v>
      </c>
      <c r="F1251" s="2">
        <v>0</v>
      </c>
      <c r="G1251" s="3">
        <f>B1251/1000*C1251+B1251/500*D1251</f>
        <v>15835.21348</v>
      </c>
      <c r="H1251" s="3">
        <f>ABS(C1251-ROUND(C1251,0))+ABS(D1251-ROUND(D1251,0))</f>
        <v>0.45999999999844476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1435236.9</v>
      </c>
      <c r="D1255" s="2">
        <f>BILANCA!E251</f>
        <v>1374298.03</v>
      </c>
      <c r="E1255" s="2">
        <v>0</v>
      </c>
      <c r="F1255" s="2">
        <v>0</v>
      </c>
      <c r="G1255" s="3">
        <f t="shared" si="38"/>
        <v>1025039.0751999998</v>
      </c>
      <c r="H1255" s="3">
        <f t="shared" si="41"/>
        <v>0.13000000012107193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1418914.99</v>
      </c>
      <c r="D1256" s="2">
        <f>BILANCA!E252</f>
        <v>1360265.05</v>
      </c>
      <c r="E1256" s="2">
        <v>0</v>
      </c>
      <c r="F1256" s="2">
        <v>0</v>
      </c>
      <c r="G1256" s="3">
        <f t="shared" si="38"/>
        <v>1018303.49214</v>
      </c>
      <c r="H1256" s="3">
        <f t="shared" si="41"/>
        <v>6.0000000055879354E-2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1418914.99</v>
      </c>
      <c r="D1257" s="2">
        <f>BILANCA!E253</f>
        <v>1360265.05</v>
      </c>
      <c r="E1257" s="2">
        <v>0</v>
      </c>
      <c r="F1257" s="2">
        <v>0</v>
      </c>
      <c r="G1257" s="3">
        <f t="shared" si="38"/>
        <v>1022442.93723</v>
      </c>
      <c r="H1257" s="3">
        <f t="shared" si="41"/>
        <v>6.0000000055879354E-2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12530.010000000002</v>
      </c>
      <c r="D1259" s="2">
        <f>BILANCA!E255</f>
        <v>-130019.18</v>
      </c>
      <c r="E1259" s="2">
        <v>0</v>
      </c>
      <c r="F1259" s="2">
        <v>0</v>
      </c>
      <c r="G1259" s="3">
        <f t="shared" si="38"/>
        <v>-61629.579149999998</v>
      </c>
      <c r="H1259" s="3">
        <f t="shared" si="41"/>
        <v>0.18999999999505235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19470.2</v>
      </c>
      <c r="D1260" s="2">
        <f>BILANCA!E256</f>
        <v>0</v>
      </c>
      <c r="E1260" s="2">
        <v>0</v>
      </c>
      <c r="F1260" s="2">
        <v>0</v>
      </c>
      <c r="G1260" s="3">
        <f t="shared" si="38"/>
        <v>4867.55</v>
      </c>
      <c r="H1260" s="3">
        <f t="shared" si="41"/>
        <v>0.2000000000007276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19470.2</v>
      </c>
      <c r="D1261" s="2">
        <f>BILANCA!E257</f>
        <v>0</v>
      </c>
      <c r="E1261" s="2">
        <v>0</v>
      </c>
      <c r="F1261" s="2">
        <v>0</v>
      </c>
      <c r="G1261" s="3">
        <f t="shared" si="38"/>
        <v>4887.0201999999999</v>
      </c>
      <c r="H1261" s="3">
        <f t="shared" si="41"/>
        <v>0.2000000000007276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6940.19</v>
      </c>
      <c r="D1264" s="2">
        <f>BILANCA!E260</f>
        <v>130019.18</v>
      </c>
      <c r="E1264" s="2">
        <v>0</v>
      </c>
      <c r="F1264" s="2">
        <v>0</v>
      </c>
      <c r="G1264" s="3">
        <f t="shared" si="38"/>
        <v>67812.551699999996</v>
      </c>
      <c r="H1264" s="3">
        <f t="shared" si="41"/>
        <v>0.3699999999926149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107042.09</v>
      </c>
      <c r="E1265" s="2">
        <v>0</v>
      </c>
      <c r="F1265" s="2">
        <v>0</v>
      </c>
      <c r="G1265" s="3">
        <f t="shared" si="38"/>
        <v>54591.465899999996</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6940.19</v>
      </c>
      <c r="D1266" s="2">
        <f>BILANCA!E262</f>
        <v>22977.09</v>
      </c>
      <c r="E1266" s="2">
        <v>0</v>
      </c>
      <c r="F1266" s="2">
        <v>0</v>
      </c>
      <c r="G1266" s="3">
        <f t="shared" si="38"/>
        <v>13540.958720000001</v>
      </c>
      <c r="H1266" s="3">
        <f t="shared" si="41"/>
        <v>0.27999999999974534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3791.9</v>
      </c>
      <c r="D1278" s="2">
        <f>BILANCA!E274</f>
        <v>144052.16</v>
      </c>
      <c r="E1278" s="2">
        <v>0</v>
      </c>
      <c r="F1278" s="2">
        <v>0</v>
      </c>
      <c r="G1278" s="3">
        <f t="shared" si="38"/>
        <v>78228.186960000006</v>
      </c>
      <c r="H1278" s="3">
        <f t="shared" si="41"/>
        <v>0.26000000000340151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140804.26999999999</v>
      </c>
      <c r="E1281" s="2">
        <v>0</v>
      </c>
      <c r="F1281" s="2">
        <v>0</v>
      </c>
      <c r="G1281" s="3">
        <f t="shared" si="48"/>
        <v>76315.914340000003</v>
      </c>
      <c r="H1281" s="3">
        <f t="shared" si="49"/>
        <v>0.26999999998952262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140804.26999999999</v>
      </c>
      <c r="E1287" s="2">
        <v>0</v>
      </c>
      <c r="F1287" s="2">
        <v>0</v>
      </c>
      <c r="G1287" s="3">
        <f t="shared" si="48"/>
        <v>78005.565579999995</v>
      </c>
      <c r="H1287" s="3">
        <f t="shared" si="49"/>
        <v>0.26999999998952262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3791.9</v>
      </c>
      <c r="D1292" s="2">
        <f>BILANCA!E288</f>
        <v>3247.89</v>
      </c>
      <c r="E1292" s="2">
        <v>0</v>
      </c>
      <c r="F1292" s="2">
        <v>0</v>
      </c>
      <c r="G1292" s="3">
        <f t="shared" si="48"/>
        <v>2901.1257599999999</v>
      </c>
      <c r="H1292" s="3">
        <f t="shared" si="49"/>
        <v>0.21000000000003638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1227.68</v>
      </c>
      <c r="D1301" s="2">
        <f>BILANCA!E297</f>
        <v>39867</v>
      </c>
      <c r="E1301" s="2">
        <v>0</v>
      </c>
      <c r="F1301" s="2">
        <v>0</v>
      </c>
      <c r="G1301" s="3">
        <f t="shared" si="38"/>
        <v>23559.848879999998</v>
      </c>
      <c r="H1301" s="3">
        <f t="shared" si="41"/>
        <v>0.31999999999993634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1227.68</v>
      </c>
      <c r="D1302" s="2">
        <f>BILANCA!E298</f>
        <v>39867</v>
      </c>
      <c r="E1302" s="2">
        <v>0</v>
      </c>
      <c r="F1302" s="2">
        <v>0</v>
      </c>
      <c r="G1302" s="3">
        <f t="shared" si="38"/>
        <v>23640.810559999998</v>
      </c>
      <c r="H1302" s="3">
        <f t="shared" si="41"/>
        <v>0.31999999999993634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1121.8399999999999</v>
      </c>
      <c r="D1305" s="2">
        <f>BILANCA!E302</f>
        <v>1124.5</v>
      </c>
      <c r="E1305" s="2">
        <v>0</v>
      </c>
      <c r="F1305" s="2">
        <v>0</v>
      </c>
      <c r="G1305" s="3">
        <f t="shared" si="38"/>
        <v>994.39779999999996</v>
      </c>
      <c r="H1305" s="3">
        <f t="shared" si="41"/>
        <v>0.66000000000008185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2670.06</v>
      </c>
      <c r="D1306" s="2">
        <f>BILANCA!E303</f>
        <v>142927.66</v>
      </c>
      <c r="E1306" s="2">
        <v>0</v>
      </c>
      <c r="F1306" s="2">
        <v>0</v>
      </c>
      <c r="G1306" s="3">
        <f t="shared" si="38"/>
        <v>85403.51247999999</v>
      </c>
      <c r="H1306" s="3">
        <f t="shared" si="41"/>
        <v>0.39999999999645297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331.65</v>
      </c>
      <c r="D1311" s="2">
        <f>BILANCA!E308</f>
        <v>717.48</v>
      </c>
      <c r="E1311" s="2">
        <v>0</v>
      </c>
      <c r="F1311" s="2">
        <v>0</v>
      </c>
      <c r="G1311" s="3">
        <f t="shared" si="52"/>
        <v>531.74960999999996</v>
      </c>
      <c r="H1311" s="3">
        <f t="shared" si="41"/>
        <v>0.83000000000004093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253</v>
      </c>
      <c r="E1312" s="2">
        <v>0</v>
      </c>
      <c r="F1312" s="2">
        <v>0</v>
      </c>
      <c r="G1312" s="3">
        <f t="shared" si="52"/>
        <v>152.81199999999998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161911.13</v>
      </c>
      <c r="D1340" s="2">
        <f>BILANCA!E337</f>
        <v>161812.15</v>
      </c>
      <c r="E1340" s="2">
        <v>0</v>
      </c>
      <c r="F1340" s="2">
        <v>0</v>
      </c>
      <c r="G1340" s="3">
        <f t="shared" si="52"/>
        <v>160226.69190000001</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6020</v>
      </c>
      <c r="E1342" s="2">
        <v>0</v>
      </c>
      <c r="F1342" s="2">
        <v>0</v>
      </c>
      <c r="G1342" s="3">
        <f t="shared" si="52"/>
        <v>3997.28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233.82</v>
      </c>
      <c r="E1347" s="2">
        <v>0</v>
      </c>
      <c r="F1347" s="2">
        <v>0</v>
      </c>
      <c r="G1347" s="3">
        <f t="shared" si="52"/>
        <v>157.59468000000001</v>
      </c>
      <c r="H1347" s="3">
        <f t="shared" si="41"/>
        <v>0.18000000000000682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491.81</v>
      </c>
      <c r="D1368" s="2">
        <f>BILANCA!E365</f>
        <v>0</v>
      </c>
      <c r="E1368" s="2">
        <v>0</v>
      </c>
      <c r="F1368" s="2">
        <v>0</v>
      </c>
      <c r="G1368" s="3">
        <f t="shared" si="57"/>
        <v>176.06798000000001</v>
      </c>
      <c r="H1368" s="3">
        <f t="shared" si="58"/>
        <v>0.18999999999999773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31893.599999999999</v>
      </c>
      <c r="E1374" s="2">
        <v>0</v>
      </c>
      <c r="F1374" s="2">
        <v>0</v>
      </c>
      <c r="G1374" s="3">
        <f t="shared" si="59"/>
        <v>23218.540799999999</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325.33999999999997</v>
      </c>
      <c r="D1382" s="2">
        <f>BILANCA!E379</f>
        <v>161.16</v>
      </c>
      <c r="E1382" s="2">
        <v>0</v>
      </c>
      <c r="F1382" s="2">
        <v>0</v>
      </c>
      <c r="G1382" s="3">
        <f t="shared" si="59"/>
        <v>240.92951999999997</v>
      </c>
      <c r="H1382" s="3">
        <f t="shared" si="60"/>
        <v>0.49999999999997158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331.65</v>
      </c>
      <c r="D1383" s="2">
        <f>BILANCA!E380</f>
        <v>223.98</v>
      </c>
      <c r="E1383" s="2">
        <v>0</v>
      </c>
      <c r="F1383" s="2">
        <v>0</v>
      </c>
      <c r="G1383" s="3">
        <f t="shared" si="59"/>
        <v>290.79453000000001</v>
      </c>
      <c r="H1383" s="3">
        <f t="shared" si="60"/>
        <v>0.37000000000003297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1227.68</v>
      </c>
      <c r="D1395" s="2">
        <f>BILANCA!E392</f>
        <v>0</v>
      </c>
      <c r="E1395" s="2">
        <v>0</v>
      </c>
      <c r="F1395" s="2">
        <v>0</v>
      </c>
      <c r="G1395" s="3">
        <f t="shared" si="61"/>
        <v>472.65680000000003</v>
      </c>
      <c r="H1395" s="3">
        <f t="shared" si="62"/>
        <v>0.31999999999993634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39867</v>
      </c>
      <c r="E1399" s="2">
        <v>0</v>
      </c>
      <c r="F1399" s="2">
        <v>0</v>
      </c>
      <c r="G1399" s="3">
        <f t="shared" si="61"/>
        <v>31016.526000000002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1906066.65</v>
      </c>
      <c r="D1510" s="2">
        <f>'RAS-funkcijski'!E114</f>
        <v>2203820.1800000002</v>
      </c>
      <c r="E1510" s="2">
        <v>0</v>
      </c>
      <c r="F1510" s="2">
        <v>0</v>
      </c>
      <c r="G1510" s="3">
        <f t="shared" si="52"/>
        <v>694507.77110000001</v>
      </c>
      <c r="H1510" s="3">
        <f t="shared" si="63"/>
        <v>0.53000000026077032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1906066.65</v>
      </c>
      <c r="D1514" s="2">
        <f>'RAS-funkcijski'!E118</f>
        <v>2203820.1800000002</v>
      </c>
      <c r="E1514" s="2">
        <v>0</v>
      </c>
      <c r="F1514" s="2">
        <v>0</v>
      </c>
      <c r="G1514" s="3">
        <f t="shared" si="52"/>
        <v>719762.59914000006</v>
      </c>
      <c r="H1514" s="3">
        <f t="shared" si="63"/>
        <v>0.53000000026077032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1906066.65</v>
      </c>
      <c r="D1516" s="2">
        <f>'RAS-funkcijski'!E120</f>
        <v>2203820.1800000002</v>
      </c>
      <c r="E1516" s="2">
        <v>0</v>
      </c>
      <c r="F1516" s="2">
        <v>0</v>
      </c>
      <c r="G1516" s="3">
        <f t="shared" si="52"/>
        <v>732390.01316000009</v>
      </c>
      <c r="H1516" s="3">
        <f t="shared" si="63"/>
        <v>0.53000000026077032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1906066.65</v>
      </c>
      <c r="D1537" s="14">
        <f>'RAS-funkcijski'!E141</f>
        <v>2203820.1800000002</v>
      </c>
      <c r="E1537" s="14">
        <v>0</v>
      </c>
      <c r="F1537" s="14">
        <v>0</v>
      </c>
      <c r="G1537" s="15">
        <f t="shared" si="52"/>
        <v>864977.86037000001</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131646.12</v>
      </c>
      <c r="E1538" s="7">
        <v>0</v>
      </c>
      <c r="F1538" s="7">
        <v>0</v>
      </c>
      <c r="G1538" s="8">
        <f t="shared" si="52"/>
        <v>264.19223999999997</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131646.12</v>
      </c>
      <c r="E1539" s="2">
        <v>0</v>
      </c>
      <c r="F1539" s="2">
        <v>0</v>
      </c>
      <c r="G1539" s="3">
        <f t="shared" si="52"/>
        <v>526.58447999999999</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131646.12</v>
      </c>
      <c r="E1540" s="2">
        <v>0</v>
      </c>
      <c r="F1540" s="2">
        <v>0</v>
      </c>
      <c r="G1540" s="3">
        <f t="shared" si="52"/>
        <v>789.87671999999998</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131646.12</v>
      </c>
      <c r="E1541" s="2">
        <v>0</v>
      </c>
      <c r="F1541" s="2">
        <v>0</v>
      </c>
      <c r="G1541" s="3">
        <f t="shared" si="52"/>
        <v>1053.16896</v>
      </c>
      <c r="H1541" s="3">
        <f t="shared" si="63"/>
        <v>0.11999999999534339</v>
      </c>
      <c r="I1541" s="11">
        <f t="shared" ref="I1541:I1546" si="64">G1541*H1541</f>
        <v>126.38027519509579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163059.93</v>
      </c>
      <c r="D1582" s="7"/>
      <c r="E1582" s="7">
        <v>0</v>
      </c>
      <c r="F1582" s="7">
        <v>0</v>
      </c>
      <c r="G1582" s="8">
        <f t="shared" ref="G1582:G1686" si="70">B1582/1000*C1582</f>
        <v>163.05993000000001</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2120033.31</v>
      </c>
      <c r="D1583" s="2">
        <v>0</v>
      </c>
      <c r="E1583" s="2">
        <v>0</v>
      </c>
      <c r="F1583" s="2">
        <v>0</v>
      </c>
      <c r="G1583" s="3">
        <f t="shared" si="70"/>
        <v>4240.0666200000005</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5984.67</v>
      </c>
      <c r="D1584" s="2">
        <v>0</v>
      </c>
      <c r="E1584" s="2">
        <v>0</v>
      </c>
      <c r="F1584" s="2">
        <v>0</v>
      </c>
      <c r="G1584" s="3">
        <f t="shared" si="70"/>
        <v>17.95401</v>
      </c>
      <c r="H1584" s="3">
        <f t="shared" si="71"/>
        <v>0.32999999999992724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2009508.6500000001</v>
      </c>
      <c r="D1585" s="2">
        <v>0</v>
      </c>
      <c r="E1585" s="2">
        <v>0</v>
      </c>
      <c r="F1585" s="2">
        <v>0</v>
      </c>
      <c r="G1585" s="3">
        <f t="shared" si="70"/>
        <v>8038.0346000000009</v>
      </c>
      <c r="H1585" s="3">
        <f t="shared" si="71"/>
        <v>0.34999999986030161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1683694.58</v>
      </c>
      <c r="D1586" s="2">
        <v>0</v>
      </c>
      <c r="E1586" s="2">
        <v>0</v>
      </c>
      <c r="F1586" s="2">
        <v>0</v>
      </c>
      <c r="G1586" s="3">
        <f t="shared" si="70"/>
        <v>8418.4729000000007</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317577.53000000003</v>
      </c>
      <c r="D1587" s="2">
        <v>0</v>
      </c>
      <c r="E1587" s="2">
        <v>0</v>
      </c>
      <c r="F1587" s="2">
        <v>0</v>
      </c>
      <c r="G1587" s="3">
        <f t="shared" si="70"/>
        <v>1905.4651800000001</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1090.6199999999999</v>
      </c>
      <c r="D1588" s="2">
        <v>0</v>
      </c>
      <c r="E1588" s="2">
        <v>0</v>
      </c>
      <c r="F1588" s="2">
        <v>0</v>
      </c>
      <c r="G1588" s="3">
        <f t="shared" si="70"/>
        <v>7.634339999999999</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1560</v>
      </c>
      <c r="D1591" s="2">
        <v>0</v>
      </c>
      <c r="E1591" s="2">
        <v>0</v>
      </c>
      <c r="F1591" s="2">
        <v>0</v>
      </c>
      <c r="G1591" s="3">
        <f t="shared" si="70"/>
        <v>15.6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2028.89</v>
      </c>
      <c r="D1592" s="2">
        <v>0</v>
      </c>
      <c r="E1592" s="2">
        <v>0</v>
      </c>
      <c r="F1592" s="2">
        <v>0</v>
      </c>
      <c r="G1592" s="3">
        <f t="shared" si="70"/>
        <v>22.317789999999999</v>
      </c>
      <c r="H1592" s="3">
        <f t="shared" si="71"/>
        <v>0.10999999999989996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3557.03</v>
      </c>
      <c r="D1593" s="2">
        <v>0</v>
      </c>
      <c r="E1593" s="2">
        <v>0</v>
      </c>
      <c r="F1593" s="2">
        <v>0</v>
      </c>
      <c r="G1593" s="3">
        <f t="shared" si="70"/>
        <v>42.684360000000005</v>
      </c>
      <c r="H1593" s="3">
        <f t="shared" si="71"/>
        <v>3.0000000000200089E-2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72096.179999999993</v>
      </c>
      <c r="D1594" s="2">
        <v>0</v>
      </c>
      <c r="E1594" s="2">
        <v>0</v>
      </c>
      <c r="F1594" s="2">
        <v>0</v>
      </c>
      <c r="G1594" s="3">
        <f t="shared" si="70"/>
        <v>937.25033999999982</v>
      </c>
      <c r="H1594" s="3">
        <f t="shared" si="71"/>
        <v>0.17999999999301508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32443.81</v>
      </c>
      <c r="D1601" s="2">
        <v>0</v>
      </c>
      <c r="E1601" s="2">
        <v>0</v>
      </c>
      <c r="F1601" s="2">
        <v>0</v>
      </c>
      <c r="G1601" s="3">
        <f>B1601/1000*C1601</f>
        <v>648.87620000000004</v>
      </c>
      <c r="H1601" s="3">
        <f>ABS(C1601-ROUND(C1601,0))</f>
        <v>0.18999999999869033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2082982.3499999999</v>
      </c>
      <c r="D1602" s="2">
        <v>0</v>
      </c>
      <c r="E1602" s="2">
        <v>0</v>
      </c>
      <c r="F1602" s="2">
        <v>0</v>
      </c>
      <c r="G1602" s="3">
        <f t="shared" si="70"/>
        <v>43742.629350000003</v>
      </c>
      <c r="H1602" s="3">
        <f t="shared" si="71"/>
        <v>0.34999999986030161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5365.71</v>
      </c>
      <c r="D1603" s="2">
        <v>0</v>
      </c>
      <c r="E1603" s="2">
        <v>0</v>
      </c>
      <c r="F1603" s="2">
        <v>0</v>
      </c>
      <c r="G1603" s="3">
        <f t="shared" si="70"/>
        <v>118.04562</v>
      </c>
      <c r="H1603" s="3">
        <f t="shared" si="71"/>
        <v>0.28999999999996362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2010990.25</v>
      </c>
      <c r="D1604" s="2">
        <v>0</v>
      </c>
      <c r="E1604" s="2">
        <v>0</v>
      </c>
      <c r="F1604" s="2">
        <v>0</v>
      </c>
      <c r="G1604" s="3">
        <f t="shared" si="70"/>
        <v>46252.775750000001</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1675969.07</v>
      </c>
      <c r="D1605" s="2">
        <v>0</v>
      </c>
      <c r="E1605" s="2">
        <v>0</v>
      </c>
      <c r="F1605" s="2">
        <v>0</v>
      </c>
      <c r="G1605" s="3">
        <f t="shared" si="70"/>
        <v>40223.257680000002</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325644.24</v>
      </c>
      <c r="D1606" s="2">
        <v>0</v>
      </c>
      <c r="E1606" s="2">
        <v>0</v>
      </c>
      <c r="F1606" s="2">
        <v>0</v>
      </c>
      <c r="G1606" s="3">
        <f t="shared" si="70"/>
        <v>8141.1059999999998</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1082.22</v>
      </c>
      <c r="D1607" s="2">
        <v>0</v>
      </c>
      <c r="E1607" s="2">
        <v>0</v>
      </c>
      <c r="F1607" s="2">
        <v>0</v>
      </c>
      <c r="G1607" s="3">
        <f t="shared" si="70"/>
        <v>28.137719999999998</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1560</v>
      </c>
      <c r="D1610" s="2">
        <v>0</v>
      </c>
      <c r="E1610" s="2">
        <v>0</v>
      </c>
      <c r="F1610" s="2">
        <v>0</v>
      </c>
      <c r="G1610" s="3">
        <f t="shared" si="70"/>
        <v>45.24</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2028.89</v>
      </c>
      <c r="D1611" s="2">
        <v>0</v>
      </c>
      <c r="E1611" s="2">
        <v>0</v>
      </c>
      <c r="F1611" s="2">
        <v>0</v>
      </c>
      <c r="G1611" s="3">
        <f t="shared" si="70"/>
        <v>60.866700000000002</v>
      </c>
      <c r="H1611" s="3">
        <f t="shared" si="71"/>
        <v>0.10999999999989996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4705.83</v>
      </c>
      <c r="D1612" s="2">
        <v>0</v>
      </c>
      <c r="E1612" s="2">
        <v>0</v>
      </c>
      <c r="F1612" s="2">
        <v>0</v>
      </c>
      <c r="G1612" s="3">
        <f t="shared" si="70"/>
        <v>145.88073</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66076.179999999993</v>
      </c>
      <c r="D1613" s="2">
        <v>0</v>
      </c>
      <c r="E1613" s="2">
        <v>0</v>
      </c>
      <c r="F1613" s="2">
        <v>0</v>
      </c>
      <c r="G1613" s="3">
        <f t="shared" si="70"/>
        <v>2114.4377599999998</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550.21</v>
      </c>
      <c r="D1620" s="2">
        <v>0</v>
      </c>
      <c r="E1620" s="2">
        <v>0</v>
      </c>
      <c r="F1620" s="2">
        <v>0</v>
      </c>
      <c r="G1620" s="3">
        <f>B1620/1000*C1620</f>
        <v>21.458190000000002</v>
      </c>
      <c r="H1620" s="3">
        <f>ABS(C1620-ROUND(C1620,0))</f>
        <v>0.21000000000003638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200110.89000000036</v>
      </c>
      <c r="D1621" s="2">
        <v>0</v>
      </c>
      <c r="E1621" s="2">
        <v>0</v>
      </c>
      <c r="F1621" s="2">
        <v>0</v>
      </c>
      <c r="G1621" s="3">
        <f t="shared" si="70"/>
        <v>8004.4356000000143</v>
      </c>
      <c r="H1621" s="3">
        <f t="shared" si="71"/>
        <v>0.1099999996367842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200110.88999999998</v>
      </c>
      <c r="D1681" s="2">
        <v>0</v>
      </c>
      <c r="E1681" s="2">
        <v>0</v>
      </c>
      <c r="F1681" s="2">
        <v>0</v>
      </c>
      <c r="G1681" s="3">
        <f t="shared" si="70"/>
        <v>20011.089</v>
      </c>
      <c r="H1681" s="3">
        <f t="shared" si="71"/>
        <v>0.11000000001513399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618.96</v>
      </c>
      <c r="D1682" s="2">
        <v>0</v>
      </c>
      <c r="E1682" s="2">
        <v>0</v>
      </c>
      <c r="F1682" s="2">
        <v>0</v>
      </c>
      <c r="G1682" s="3">
        <f t="shared" si="70"/>
        <v>62.514960000000009</v>
      </c>
      <c r="H1682" s="3">
        <f t="shared" si="7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161578.32999999999</v>
      </c>
      <c r="D1683" s="2">
        <v>0</v>
      </c>
      <c r="E1683" s="2">
        <v>0</v>
      </c>
      <c r="F1683" s="2">
        <v>0</v>
      </c>
      <c r="G1683" s="3">
        <f t="shared" si="70"/>
        <v>16480.989659999999</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6020</v>
      </c>
      <c r="D1684" s="2">
        <v>0</v>
      </c>
      <c r="E1684" s="2">
        <v>0</v>
      </c>
      <c r="F1684" s="2">
        <v>0</v>
      </c>
      <c r="G1684" s="3">
        <f t="shared" si="70"/>
        <v>620.05999999999995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31893.599999999999</v>
      </c>
      <c r="D1686" s="14">
        <v>0</v>
      </c>
      <c r="E1686" s="14">
        <v>0</v>
      </c>
      <c r="F1686" s="14">
        <v>0</v>
      </c>
      <c r="G1686" s="15">
        <f t="shared" si="70"/>
        <v>3348.8279999999995</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16738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1962408.35</v>
      </c>
      <c r="I17" s="275">
        <f>'PR-RAS'!E6</f>
        <v>2061270.99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1834558.9400000002</v>
      </c>
      <c r="I18" s="275">
        <f>'PR-RAS'!E152</f>
        <v>2131724.0000000005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12530.009999999951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130019.18000000065</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1418914.9900000002</v>
      </c>
      <c r="I22" s="275">
        <f>BILANCA!E7</f>
        <v>1360265.0499999998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179381.84</v>
      </c>
      <c r="I23" s="275">
        <f>BILANCA!E69</f>
        <v>214143.87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163059.93</v>
      </c>
      <c r="I24" s="275">
        <f>BILANCA!E177</f>
        <v>200110.89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1435236.9</v>
      </c>
      <c r="I25" s="275">
        <f>BILANCA!E251</f>
        <v>1374298.03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1906066.65</v>
      </c>
      <c r="I30" s="275">
        <f>'RAS-funkcijski'!E114</f>
        <v>2203820.1800000002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1906066.65</v>
      </c>
      <c r="I31" s="275">
        <f>'RAS-funkcijski'!E141</f>
        <v>2203820.1800000002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131646.12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163059.93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200110.89000000036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200110.88999999998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4" zoomScaleNormal="100" workbookViewId="0">
      <selection activeCell="I307" sqref="I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1962408.35</v>
      </c>
      <c r="E6" s="60">
        <f>E7+E43+E49+E82+E106+E125+E134+E140</f>
        <v>2061270.99</v>
      </c>
      <c r="F6" s="45">
        <f t="shared" ref="F6:F132" si="0">IF(D6&lt;&gt;0,IF(E6/D6&gt;=100,"&gt;&gt;100",E6/D6*100),"-")</f>
        <v>105.03782202108954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1572807.25</v>
      </c>
      <c r="E49" s="60">
        <f>E50+E53+E58+E61+E64+E68+E71+E74+E77</f>
        <v>1680919.65</v>
      </c>
      <c r="F49" s="45">
        <f t="shared" si="0"/>
        <v>106.87384929081422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1569847.98</v>
      </c>
      <c r="E68" s="60">
        <f t="shared" si="11"/>
        <v>1673450.26</v>
      </c>
      <c r="F68" s="45">
        <f t="shared" si="0"/>
        <v>106.59951035513642</v>
      </c>
    </row>
    <row r="69" spans="1:6" ht="12.75" customHeight="1" x14ac:dyDescent="0.2">
      <c r="A69" s="63" t="s">
        <v>141</v>
      </c>
      <c r="B69" s="64" t="s">
        <v>142</v>
      </c>
      <c r="C69" s="247" t="s">
        <v>141</v>
      </c>
      <c r="D69" s="194">
        <v>1569184.98</v>
      </c>
      <c r="E69" s="194">
        <v>1672800.26</v>
      </c>
      <c r="F69" s="45">
        <f t="shared" si="0"/>
        <v>106.603127185171</v>
      </c>
    </row>
    <row r="70" spans="1:6" ht="24" x14ac:dyDescent="0.2">
      <c r="A70" s="63" t="s">
        <v>143</v>
      </c>
      <c r="B70" s="64" t="s">
        <v>144</v>
      </c>
      <c r="C70" s="247" t="s">
        <v>143</v>
      </c>
      <c r="D70" s="194">
        <v>663</v>
      </c>
      <c r="E70" s="194">
        <v>650</v>
      </c>
      <c r="F70" s="45">
        <f t="shared" si="0"/>
        <v>98.039215686274503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2959.27</v>
      </c>
      <c r="E77" s="60">
        <f t="shared" si="14"/>
        <v>7469.39</v>
      </c>
      <c r="F77" s="45">
        <f t="shared" si="0"/>
        <v>252.40650565849009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2959.27</v>
      </c>
      <c r="E80" s="194">
        <v>7469.39</v>
      </c>
      <c r="F80" s="45">
        <f t="shared" si="0"/>
        <v>252.40650565849009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4.32</v>
      </c>
      <c r="E82" s="60">
        <f t="shared" si="15"/>
        <v>3.9</v>
      </c>
      <c r="F82" s="45">
        <f t="shared" si="0"/>
        <v>90.277777777777771</v>
      </c>
    </row>
    <row r="83" spans="1:6" ht="12.75" customHeight="1" x14ac:dyDescent="0.2">
      <c r="A83" s="63">
        <v>641</v>
      </c>
      <c r="B83" s="64" t="s">
        <v>169</v>
      </c>
      <c r="C83" s="247" t="s">
        <v>170</v>
      </c>
      <c r="D83" s="60">
        <f t="shared" ref="D83:E83" si="16">SUM(D84:D90)</f>
        <v>4.32</v>
      </c>
      <c r="E83" s="60">
        <f t="shared" si="16"/>
        <v>3.9</v>
      </c>
      <c r="F83" s="45">
        <f t="shared" si="0"/>
        <v>90.277777777777771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4.32</v>
      </c>
      <c r="E85" s="194">
        <v>3.9</v>
      </c>
      <c r="F85" s="45">
        <f t="shared" si="0"/>
        <v>90.277777777777771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58621.27</v>
      </c>
      <c r="E106" s="60">
        <f>E107+E112+E120+E124</f>
        <v>828.26</v>
      </c>
      <c r="F106" s="45">
        <f t="shared" si="0"/>
        <v>1.4129001299357724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58621.27</v>
      </c>
      <c r="E112" s="60">
        <f t="shared" si="20"/>
        <v>828.26</v>
      </c>
      <c r="F112" s="45">
        <f t="shared" si="0"/>
        <v>1.4129001299357724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58621.27</v>
      </c>
      <c r="E117" s="194">
        <v>828.26</v>
      </c>
      <c r="F117" s="45">
        <f t="shared" si="0"/>
        <v>1.4129001299357724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76643.75</v>
      </c>
      <c r="E125" s="60">
        <f t="shared" si="22"/>
        <v>74692.820000000007</v>
      </c>
      <c r="F125" s="45">
        <f t="shared" si="0"/>
        <v>97.454547826796073</v>
      </c>
    </row>
    <row r="126" spans="1:6" ht="12.75" customHeight="1" x14ac:dyDescent="0.2">
      <c r="A126" s="63">
        <v>661</v>
      </c>
      <c r="B126" s="65" t="s">
        <v>255</v>
      </c>
      <c r="C126" s="247" t="s">
        <v>256</v>
      </c>
      <c r="D126" s="60">
        <f t="shared" ref="D126:E126" si="23">SUM(D127:D128)</f>
        <v>58742.38</v>
      </c>
      <c r="E126" s="60">
        <f t="shared" si="23"/>
        <v>65853.52</v>
      </c>
      <c r="F126" s="45">
        <f t="shared" si="0"/>
        <v>112.1056382121392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58742.38</v>
      </c>
      <c r="E128" s="194">
        <v>65853.52</v>
      </c>
      <c r="F128" s="45">
        <f t="shared" si="0"/>
        <v>112.1056382121392</v>
      </c>
    </row>
    <row r="129" spans="1:6" ht="36" x14ac:dyDescent="0.2">
      <c r="A129" s="63">
        <v>663</v>
      </c>
      <c r="B129" s="182" t="s">
        <v>261</v>
      </c>
      <c r="C129" s="247" t="s">
        <v>262</v>
      </c>
      <c r="D129" s="60">
        <f t="shared" ref="D129:E129" si="24">SUM(D130:D133)</f>
        <v>17901.37</v>
      </c>
      <c r="E129" s="60">
        <f t="shared" si="24"/>
        <v>8839.2999999999993</v>
      </c>
      <c r="F129" s="45">
        <f t="shared" si="0"/>
        <v>49.377785052205503</v>
      </c>
    </row>
    <row r="130" spans="1:6" ht="12.75" customHeight="1" x14ac:dyDescent="0.2">
      <c r="A130" s="63">
        <v>6631</v>
      </c>
      <c r="B130" s="65" t="s">
        <v>263</v>
      </c>
      <c r="C130" s="247" t="s">
        <v>264</v>
      </c>
      <c r="D130" s="194">
        <v>15780</v>
      </c>
      <c r="E130" s="194">
        <v>8600</v>
      </c>
      <c r="F130" s="45">
        <f t="shared" si="0"/>
        <v>54.49936628643853</v>
      </c>
    </row>
    <row r="131" spans="1:6" ht="12.75" customHeight="1" x14ac:dyDescent="0.2">
      <c r="A131" s="63">
        <v>6632</v>
      </c>
      <c r="B131" s="182" t="s">
        <v>265</v>
      </c>
      <c r="C131" s="247" t="s">
        <v>266</v>
      </c>
      <c r="D131" s="194">
        <v>2121.37</v>
      </c>
      <c r="E131" s="194">
        <v>239.3</v>
      </c>
      <c r="F131" s="45">
        <f t="shared" si="0"/>
        <v>11.280446126795422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254331.75</v>
      </c>
      <c r="E134" s="60">
        <f t="shared" si="25"/>
        <v>304826.34999999998</v>
      </c>
      <c r="F134" s="45">
        <f t="shared" ref="F134:F229" si="26">IF(D134&lt;&gt;0,IF(E134/D134&gt;=100,"&gt;&gt;100",E134/D134*100),"-")</f>
        <v>119.85383264181526</v>
      </c>
    </row>
    <row r="135" spans="1:6" ht="24" x14ac:dyDescent="0.2">
      <c r="A135" s="63">
        <v>671</v>
      </c>
      <c r="B135" s="182" t="s">
        <v>273</v>
      </c>
      <c r="C135" s="247" t="s">
        <v>274</v>
      </c>
      <c r="D135" s="60">
        <f t="shared" ref="D135:E135" si="27">SUM(D136:D138)</f>
        <v>254331.75</v>
      </c>
      <c r="E135" s="60">
        <f t="shared" si="27"/>
        <v>304826.34999999998</v>
      </c>
      <c r="F135" s="45">
        <f t="shared" si="26"/>
        <v>119.85383264181526</v>
      </c>
    </row>
    <row r="136" spans="1:6" ht="12.75" customHeight="1" x14ac:dyDescent="0.2">
      <c r="A136" s="63">
        <v>6711</v>
      </c>
      <c r="B136" s="65" t="s">
        <v>275</v>
      </c>
      <c r="C136" s="247" t="s">
        <v>276</v>
      </c>
      <c r="D136" s="194">
        <v>192548.6</v>
      </c>
      <c r="E136" s="194">
        <v>256596.56</v>
      </c>
      <c r="F136" s="45">
        <f t="shared" si="26"/>
        <v>133.26326963686051</v>
      </c>
    </row>
    <row r="137" spans="1:6" ht="24" x14ac:dyDescent="0.2">
      <c r="A137" s="63">
        <v>6712</v>
      </c>
      <c r="B137" s="182" t="s">
        <v>277</v>
      </c>
      <c r="C137" s="247" t="s">
        <v>278</v>
      </c>
      <c r="D137" s="194">
        <v>61783.15</v>
      </c>
      <c r="E137" s="194">
        <v>48229.79</v>
      </c>
      <c r="F137" s="45">
        <f t="shared" si="26"/>
        <v>78.063015563304887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0.01</v>
      </c>
      <c r="E140" s="60">
        <f t="shared" si="28"/>
        <v>0.01</v>
      </c>
      <c r="F140" s="45">
        <f t="shared" si="26"/>
        <v>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0.01</v>
      </c>
      <c r="E151" s="194">
        <v>0.01</v>
      </c>
      <c r="F151" s="45">
        <f t="shared" si="26"/>
        <v>100</v>
      </c>
    </row>
    <row r="152" spans="1:6" ht="12.75" customHeight="1" x14ac:dyDescent="0.2">
      <c r="A152" s="63">
        <v>3</v>
      </c>
      <c r="B152" s="64" t="s">
        <v>307</v>
      </c>
      <c r="C152" s="247" t="s">
        <v>13</v>
      </c>
      <c r="D152" s="60">
        <f>D153+D164+D202+D221+D230+D262+D273</f>
        <v>1834558.9400000002</v>
      </c>
      <c r="E152" s="60">
        <f>E153+E164+E202+E221+E230+E262+E273</f>
        <v>2131724.0000000005</v>
      </c>
      <c r="F152" s="45">
        <f t="shared" si="26"/>
        <v>116.19817458685739</v>
      </c>
    </row>
    <row r="153" spans="1:6" ht="12.75" customHeight="1" x14ac:dyDescent="0.2">
      <c r="A153" s="63">
        <v>31</v>
      </c>
      <c r="B153" s="64" t="s">
        <v>308</v>
      </c>
      <c r="C153" s="247" t="s">
        <v>3</v>
      </c>
      <c r="D153" s="60">
        <f t="shared" ref="D153:E153" si="30">D154+D159+D160</f>
        <v>1565362.0700000003</v>
      </c>
      <c r="E153" s="60">
        <f t="shared" si="30"/>
        <v>1809306.96</v>
      </c>
      <c r="F153" s="45">
        <f t="shared" si="26"/>
        <v>115.58392749352868</v>
      </c>
    </row>
    <row r="154" spans="1:6" ht="12.75" customHeight="1" x14ac:dyDescent="0.2">
      <c r="A154" s="63">
        <v>311</v>
      </c>
      <c r="B154" s="64" t="s">
        <v>309</v>
      </c>
      <c r="C154" s="247" t="s">
        <v>310</v>
      </c>
      <c r="D154" s="60">
        <f t="shared" ref="D154:E154" si="31">SUM(D155:D158)</f>
        <v>1297937.9100000001</v>
      </c>
      <c r="E154" s="60">
        <f t="shared" si="31"/>
        <v>1513395.68</v>
      </c>
      <c r="F154" s="45">
        <f t="shared" si="26"/>
        <v>116.60000592786443</v>
      </c>
    </row>
    <row r="155" spans="1:6" ht="12.75" customHeight="1" x14ac:dyDescent="0.2">
      <c r="A155" s="63">
        <v>3111</v>
      </c>
      <c r="B155" s="64" t="s">
        <v>311</v>
      </c>
      <c r="C155" s="247" t="s">
        <v>312</v>
      </c>
      <c r="D155" s="194">
        <v>1292574.5900000001</v>
      </c>
      <c r="E155" s="194">
        <v>1466153.02</v>
      </c>
      <c r="F155" s="45">
        <f t="shared" si="26"/>
        <v>113.42889078455426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5363.32</v>
      </c>
      <c r="E157" s="194">
        <v>47242.66</v>
      </c>
      <c r="F157" s="45">
        <f t="shared" si="26"/>
        <v>880.84731099393673</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66573.279999999999</v>
      </c>
      <c r="E159" s="194">
        <v>62292.33</v>
      </c>
      <c r="F159" s="45">
        <f t="shared" si="26"/>
        <v>93.569567249803526</v>
      </c>
    </row>
    <row r="160" spans="1:6" ht="12.75" customHeight="1" x14ac:dyDescent="0.2">
      <c r="A160" s="63">
        <v>313</v>
      </c>
      <c r="B160" s="65" t="s">
        <v>321</v>
      </c>
      <c r="C160" s="247" t="s">
        <v>322</v>
      </c>
      <c r="D160" s="60">
        <f t="shared" ref="D160:E160" si="32">SUM(D161:D163)</f>
        <v>200850.88</v>
      </c>
      <c r="E160" s="60">
        <f t="shared" si="32"/>
        <v>233618.94999999998</v>
      </c>
      <c r="F160" s="45">
        <f t="shared" si="26"/>
        <v>116.31462605491197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200837.49</v>
      </c>
      <c r="E162" s="194">
        <v>233614.02</v>
      </c>
      <c r="F162" s="45">
        <f t="shared" si="26"/>
        <v>116.31992612534643</v>
      </c>
    </row>
    <row r="163" spans="1:6" ht="12.75" customHeight="1" x14ac:dyDescent="0.2">
      <c r="A163" s="63">
        <v>3133</v>
      </c>
      <c r="B163" s="64" t="s">
        <v>327</v>
      </c>
      <c r="C163" s="247" t="s">
        <v>328</v>
      </c>
      <c r="D163" s="194">
        <v>13.39</v>
      </c>
      <c r="E163" s="194">
        <v>4.93</v>
      </c>
      <c r="F163" s="45">
        <f t="shared" si="26"/>
        <v>36.818521284540701</v>
      </c>
    </row>
    <row r="164" spans="1:6" ht="12.75" customHeight="1" x14ac:dyDescent="0.2">
      <c r="A164" s="70">
        <v>32</v>
      </c>
      <c r="B164" s="65" t="s">
        <v>329</v>
      </c>
      <c r="C164" s="247" t="s">
        <v>330</v>
      </c>
      <c r="D164" s="60">
        <f>D165+D170+D178+D188+D189+D194</f>
        <v>264887.72000000003</v>
      </c>
      <c r="E164" s="60">
        <f>E165+E170+E178+E188+E189+E194</f>
        <v>317737.53000000003</v>
      </c>
      <c r="F164" s="45">
        <f t="shared" si="26"/>
        <v>119.95177805902063</v>
      </c>
    </row>
    <row r="165" spans="1:6" ht="12.75" customHeight="1" x14ac:dyDescent="0.2">
      <c r="A165" s="63">
        <v>321</v>
      </c>
      <c r="B165" s="64" t="s">
        <v>331</v>
      </c>
      <c r="C165" s="247" t="s">
        <v>332</v>
      </c>
      <c r="D165" s="60">
        <f t="shared" ref="D165:E165" si="33">SUM(D166:D169)</f>
        <v>55697.770000000004</v>
      </c>
      <c r="E165" s="60">
        <f t="shared" si="33"/>
        <v>51977.840000000004</v>
      </c>
      <c r="F165" s="45">
        <f t="shared" si="26"/>
        <v>93.321222734770174</v>
      </c>
    </row>
    <row r="166" spans="1:6" ht="12.75" customHeight="1" x14ac:dyDescent="0.2">
      <c r="A166" s="63">
        <v>3211</v>
      </c>
      <c r="B166" s="64" t="s">
        <v>333</v>
      </c>
      <c r="C166" s="247" t="s">
        <v>334</v>
      </c>
      <c r="D166" s="194">
        <v>20455.16</v>
      </c>
      <c r="E166" s="194">
        <v>20867.580000000002</v>
      </c>
      <c r="F166" s="45">
        <f t="shared" si="26"/>
        <v>102.01621497949662</v>
      </c>
    </row>
    <row r="167" spans="1:6" ht="12.75" customHeight="1" x14ac:dyDescent="0.2">
      <c r="A167" s="63">
        <v>3212</v>
      </c>
      <c r="B167" s="64" t="s">
        <v>335</v>
      </c>
      <c r="C167" s="247" t="s">
        <v>336</v>
      </c>
      <c r="D167" s="194">
        <v>27449.25</v>
      </c>
      <c r="E167" s="194">
        <v>25189.42</v>
      </c>
      <c r="F167" s="45">
        <f t="shared" si="26"/>
        <v>91.767243185150775</v>
      </c>
    </row>
    <row r="168" spans="1:6" ht="12.75" customHeight="1" x14ac:dyDescent="0.2">
      <c r="A168" s="63">
        <v>3213</v>
      </c>
      <c r="B168" s="64" t="s">
        <v>337</v>
      </c>
      <c r="C168" s="247" t="s">
        <v>338</v>
      </c>
      <c r="D168" s="194">
        <v>7745.36</v>
      </c>
      <c r="E168" s="194">
        <v>5813.4</v>
      </c>
      <c r="F168" s="45">
        <f t="shared" si="26"/>
        <v>75.056549986056169</v>
      </c>
    </row>
    <row r="169" spans="1:6" ht="12.75" customHeight="1" x14ac:dyDescent="0.2">
      <c r="A169" s="63">
        <v>3214</v>
      </c>
      <c r="B169" s="64" t="s">
        <v>339</v>
      </c>
      <c r="C169" s="247" t="s">
        <v>340</v>
      </c>
      <c r="D169" s="194">
        <v>48</v>
      </c>
      <c r="E169" s="194">
        <v>107.44</v>
      </c>
      <c r="F169" s="45">
        <f t="shared" si="26"/>
        <v>223.83333333333331</v>
      </c>
    </row>
    <row r="170" spans="1:6" ht="12.75" customHeight="1" x14ac:dyDescent="0.2">
      <c r="A170" s="63">
        <v>322</v>
      </c>
      <c r="B170" s="64" t="s">
        <v>341</v>
      </c>
      <c r="C170" s="247" t="s">
        <v>342</v>
      </c>
      <c r="D170" s="60">
        <f t="shared" ref="D170:E170" si="34">SUM(D171:D177)</f>
        <v>107672.37999999999</v>
      </c>
      <c r="E170" s="60">
        <f t="shared" si="34"/>
        <v>104892.21</v>
      </c>
      <c r="F170" s="45">
        <f t="shared" si="26"/>
        <v>97.417935778887781</v>
      </c>
    </row>
    <row r="171" spans="1:6" ht="12.75" customHeight="1" x14ac:dyDescent="0.2">
      <c r="A171" s="63">
        <v>3221</v>
      </c>
      <c r="B171" s="64" t="s">
        <v>343</v>
      </c>
      <c r="C171" s="247" t="s">
        <v>344</v>
      </c>
      <c r="D171" s="194">
        <v>15583.43</v>
      </c>
      <c r="E171" s="194">
        <v>11454.87</v>
      </c>
      <c r="F171" s="45">
        <f t="shared" si="26"/>
        <v>73.506731188191566</v>
      </c>
    </row>
    <row r="172" spans="1:6" ht="12.75" customHeight="1" x14ac:dyDescent="0.2">
      <c r="A172" s="63">
        <v>3222</v>
      </c>
      <c r="B172" s="64" t="s">
        <v>345</v>
      </c>
      <c r="C172" s="247" t="s">
        <v>346</v>
      </c>
      <c r="D172" s="194">
        <v>3113.43</v>
      </c>
      <c r="E172" s="194">
        <v>2681.41</v>
      </c>
      <c r="F172" s="45">
        <f t="shared" si="26"/>
        <v>86.123985443706786</v>
      </c>
    </row>
    <row r="173" spans="1:6" ht="12.75" customHeight="1" x14ac:dyDescent="0.2">
      <c r="A173" s="63">
        <v>3223</v>
      </c>
      <c r="B173" s="65" t="s">
        <v>347</v>
      </c>
      <c r="C173" s="247" t="s">
        <v>348</v>
      </c>
      <c r="D173" s="194">
        <v>83517.81</v>
      </c>
      <c r="E173" s="194">
        <v>86030.53</v>
      </c>
      <c r="F173" s="45">
        <f t="shared" si="26"/>
        <v>103.00860379361001</v>
      </c>
    </row>
    <row r="174" spans="1:6" ht="12.75" customHeight="1" x14ac:dyDescent="0.2">
      <c r="A174" s="63">
        <v>3224</v>
      </c>
      <c r="B174" s="65" t="s">
        <v>349</v>
      </c>
      <c r="C174" s="247" t="s">
        <v>350</v>
      </c>
      <c r="D174" s="194">
        <v>3749.05</v>
      </c>
      <c r="E174" s="194">
        <v>2714.21</v>
      </c>
      <c r="F174" s="45">
        <f t="shared" si="26"/>
        <v>72.397273976073933</v>
      </c>
    </row>
    <row r="175" spans="1:6" ht="12.75" customHeight="1" x14ac:dyDescent="0.2">
      <c r="A175" s="63">
        <v>3225</v>
      </c>
      <c r="B175" s="65" t="s">
        <v>351</v>
      </c>
      <c r="C175" s="247" t="s">
        <v>352</v>
      </c>
      <c r="D175" s="194">
        <v>991.98</v>
      </c>
      <c r="E175" s="194">
        <v>1081.53</v>
      </c>
      <c r="F175" s="45">
        <f t="shared" si="26"/>
        <v>109.02739974596261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716.68</v>
      </c>
      <c r="E177" s="194">
        <v>929.66</v>
      </c>
      <c r="F177" s="45">
        <f t="shared" si="26"/>
        <v>129.7175866495507</v>
      </c>
    </row>
    <row r="178" spans="1:6" ht="12.75" customHeight="1" x14ac:dyDescent="0.2">
      <c r="A178" s="63">
        <v>323</v>
      </c>
      <c r="B178" s="65" t="s">
        <v>357</v>
      </c>
      <c r="C178" s="247" t="s">
        <v>358</v>
      </c>
      <c r="D178" s="60">
        <f t="shared" ref="D178:E178" si="35">SUM(D179:D187)</f>
        <v>82197.050000000017</v>
      </c>
      <c r="E178" s="60">
        <f t="shared" si="35"/>
        <v>141889.41</v>
      </c>
      <c r="F178" s="45">
        <f t="shared" si="26"/>
        <v>172.62104905224697</v>
      </c>
    </row>
    <row r="179" spans="1:6" ht="12.75" customHeight="1" x14ac:dyDescent="0.2">
      <c r="A179" s="63">
        <v>3231</v>
      </c>
      <c r="B179" s="65" t="s">
        <v>359</v>
      </c>
      <c r="C179" s="247" t="s">
        <v>360</v>
      </c>
      <c r="D179" s="194">
        <v>2725.2</v>
      </c>
      <c r="E179" s="194">
        <v>2707.76</v>
      </c>
      <c r="F179" s="45">
        <f t="shared" si="26"/>
        <v>99.36004696902981</v>
      </c>
    </row>
    <row r="180" spans="1:6" ht="12.75" customHeight="1" x14ac:dyDescent="0.2">
      <c r="A180" s="63">
        <v>3232</v>
      </c>
      <c r="B180" s="65" t="s">
        <v>361</v>
      </c>
      <c r="C180" s="247" t="s">
        <v>362</v>
      </c>
      <c r="D180" s="194">
        <v>45724.25</v>
      </c>
      <c r="E180" s="194">
        <v>96912.82</v>
      </c>
      <c r="F180" s="45">
        <f t="shared" si="26"/>
        <v>211.95059514371479</v>
      </c>
    </row>
    <row r="181" spans="1:6" ht="12.75" customHeight="1" x14ac:dyDescent="0.2">
      <c r="A181" s="63">
        <v>3233</v>
      </c>
      <c r="B181" s="65" t="s">
        <v>363</v>
      </c>
      <c r="C181" s="247" t="s">
        <v>364</v>
      </c>
      <c r="D181" s="194">
        <v>470.98</v>
      </c>
      <c r="E181" s="194">
        <v>60</v>
      </c>
      <c r="F181" s="45">
        <f t="shared" si="26"/>
        <v>12.739394454116947</v>
      </c>
    </row>
    <row r="182" spans="1:6" ht="12.75" customHeight="1" x14ac:dyDescent="0.2">
      <c r="A182" s="63">
        <v>3234</v>
      </c>
      <c r="B182" s="65" t="s">
        <v>365</v>
      </c>
      <c r="C182" s="247" t="s">
        <v>366</v>
      </c>
      <c r="D182" s="194">
        <v>19314.830000000002</v>
      </c>
      <c r="E182" s="194">
        <v>19009.509999999998</v>
      </c>
      <c r="F182" s="45">
        <f t="shared" si="26"/>
        <v>98.419245729835552</v>
      </c>
    </row>
    <row r="183" spans="1:6" ht="12.75" customHeight="1" x14ac:dyDescent="0.2">
      <c r="A183" s="63">
        <v>3235</v>
      </c>
      <c r="B183" s="64" t="s">
        <v>367</v>
      </c>
      <c r="C183" s="247" t="s">
        <v>368</v>
      </c>
      <c r="D183" s="194">
        <v>140.4</v>
      </c>
      <c r="E183" s="194">
        <v>191.25</v>
      </c>
      <c r="F183" s="45">
        <f t="shared" si="26"/>
        <v>136.21794871794873</v>
      </c>
    </row>
    <row r="184" spans="1:6" ht="12.75" customHeight="1" x14ac:dyDescent="0.2">
      <c r="A184" s="63">
        <v>3236</v>
      </c>
      <c r="B184" s="64" t="s">
        <v>369</v>
      </c>
      <c r="C184" s="247" t="s">
        <v>370</v>
      </c>
      <c r="D184" s="194">
        <v>929.07</v>
      </c>
      <c r="E184" s="194">
        <v>5784</v>
      </c>
      <c r="F184" s="45">
        <f t="shared" si="26"/>
        <v>622.55804191288064</v>
      </c>
    </row>
    <row r="185" spans="1:6" ht="12.75" customHeight="1" x14ac:dyDescent="0.2">
      <c r="A185" s="63">
        <v>3237</v>
      </c>
      <c r="B185" s="64" t="s">
        <v>371</v>
      </c>
      <c r="C185" s="247" t="s">
        <v>372</v>
      </c>
      <c r="D185" s="194">
        <v>2076.77</v>
      </c>
      <c r="E185" s="194">
        <v>1588.35</v>
      </c>
      <c r="F185" s="45">
        <f t="shared" si="26"/>
        <v>76.481748099211757</v>
      </c>
    </row>
    <row r="186" spans="1:6" ht="12.75" customHeight="1" x14ac:dyDescent="0.2">
      <c r="A186" s="63">
        <v>3238</v>
      </c>
      <c r="B186" s="64" t="s">
        <v>373</v>
      </c>
      <c r="C186" s="247" t="s">
        <v>374</v>
      </c>
      <c r="D186" s="194">
        <v>3720.2</v>
      </c>
      <c r="E186" s="194">
        <v>4081.17</v>
      </c>
      <c r="F186" s="45">
        <f t="shared" si="26"/>
        <v>109.70297295844311</v>
      </c>
    </row>
    <row r="187" spans="1:6" ht="12.75" customHeight="1" x14ac:dyDescent="0.2">
      <c r="A187" s="63">
        <v>3239</v>
      </c>
      <c r="B187" s="64" t="s">
        <v>375</v>
      </c>
      <c r="C187" s="247" t="s">
        <v>376</v>
      </c>
      <c r="D187" s="194">
        <v>7095.35</v>
      </c>
      <c r="E187" s="194">
        <v>11554.55</v>
      </c>
      <c r="F187" s="45">
        <f t="shared" si="26"/>
        <v>162.84679402707405</v>
      </c>
    </row>
    <row r="188" spans="1:6" ht="12.75" customHeight="1" x14ac:dyDescent="0.2">
      <c r="A188" s="63">
        <v>324</v>
      </c>
      <c r="B188" s="64" t="s">
        <v>377</v>
      </c>
      <c r="C188" s="247" t="s">
        <v>378</v>
      </c>
      <c r="D188" s="194">
        <v>107.78</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19212.740000000002</v>
      </c>
      <c r="E194" s="60">
        <f t="shared" si="36"/>
        <v>18978.07</v>
      </c>
      <c r="F194" s="45">
        <f t="shared" si="26"/>
        <v>98.77857088577683</v>
      </c>
    </row>
    <row r="195" spans="1:6" ht="12.75" customHeight="1" x14ac:dyDescent="0.2">
      <c r="A195" s="63">
        <v>3291</v>
      </c>
      <c r="B195" s="183" t="s">
        <v>391</v>
      </c>
      <c r="C195" s="247" t="s">
        <v>392</v>
      </c>
      <c r="D195" s="194">
        <v>4589.3599999999997</v>
      </c>
      <c r="E195" s="194">
        <v>4547.84</v>
      </c>
      <c r="F195" s="45">
        <f t="shared" si="26"/>
        <v>99.095298690885016</v>
      </c>
    </row>
    <row r="196" spans="1:6" ht="12.75" customHeight="1" x14ac:dyDescent="0.2">
      <c r="A196" s="63">
        <v>3292</v>
      </c>
      <c r="B196" s="64" t="s">
        <v>393</v>
      </c>
      <c r="C196" s="247" t="s">
        <v>394</v>
      </c>
      <c r="D196" s="194">
        <v>0</v>
      </c>
      <c r="E196" s="194">
        <v>3989.21</v>
      </c>
      <c r="F196" s="45" t="str">
        <f t="shared" si="26"/>
        <v>-</v>
      </c>
    </row>
    <row r="197" spans="1:6" ht="12.75" customHeight="1" x14ac:dyDescent="0.2">
      <c r="A197" s="63">
        <v>3293</v>
      </c>
      <c r="B197" s="64" t="s">
        <v>395</v>
      </c>
      <c r="C197" s="247" t="s">
        <v>396</v>
      </c>
      <c r="D197" s="194">
        <v>2241.73</v>
      </c>
      <c r="E197" s="194">
        <v>5815.23</v>
      </c>
      <c r="F197" s="45">
        <f t="shared" si="26"/>
        <v>259.408135680925</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186.18</v>
      </c>
      <c r="E199" s="194">
        <v>241.44</v>
      </c>
      <c r="F199" s="45">
        <f t="shared" si="26"/>
        <v>129.68095391556557</v>
      </c>
    </row>
    <row r="200" spans="1:6" ht="12.75" customHeight="1" x14ac:dyDescent="0.2">
      <c r="A200" s="63" t="s">
        <v>401</v>
      </c>
      <c r="B200" s="64" t="s">
        <v>402</v>
      </c>
      <c r="C200" s="247" t="s">
        <v>401</v>
      </c>
      <c r="D200" s="194">
        <v>405.1</v>
      </c>
      <c r="E200" s="194"/>
      <c r="F200" s="45">
        <f t="shared" si="26"/>
        <v>0</v>
      </c>
    </row>
    <row r="201" spans="1:6" ht="12.75" customHeight="1" x14ac:dyDescent="0.2">
      <c r="A201" s="63">
        <v>3299</v>
      </c>
      <c r="B201" s="64" t="s">
        <v>403</v>
      </c>
      <c r="C201" s="247" t="s">
        <v>404</v>
      </c>
      <c r="D201" s="194">
        <v>11755.37</v>
      </c>
      <c r="E201" s="194">
        <v>4344.3500000000004</v>
      </c>
      <c r="F201" s="45">
        <f t="shared" si="26"/>
        <v>36.956301673192762</v>
      </c>
    </row>
    <row r="202" spans="1:6" ht="12.75" customHeight="1" x14ac:dyDescent="0.2">
      <c r="A202" s="63">
        <v>34</v>
      </c>
      <c r="B202" s="183" t="s">
        <v>405</v>
      </c>
      <c r="C202" s="247" t="s">
        <v>406</v>
      </c>
      <c r="D202" s="60">
        <f t="shared" ref="D202:E202" si="37">D203+D208+D216</f>
        <v>1431.51</v>
      </c>
      <c r="E202" s="60">
        <f t="shared" si="37"/>
        <v>1090.6199999999999</v>
      </c>
      <c r="F202" s="45">
        <f t="shared" si="26"/>
        <v>76.186683991030449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1431.51</v>
      </c>
      <c r="E216" s="60">
        <f t="shared" si="40"/>
        <v>1090.6199999999999</v>
      </c>
      <c r="F216" s="45">
        <f t="shared" si="26"/>
        <v>76.186683991030449</v>
      </c>
    </row>
    <row r="217" spans="1:6" ht="12.75" customHeight="1" x14ac:dyDescent="0.2">
      <c r="A217" s="63">
        <v>3431</v>
      </c>
      <c r="B217" s="182" t="s">
        <v>435</v>
      </c>
      <c r="C217" s="247" t="s">
        <v>436</v>
      </c>
      <c r="D217" s="194">
        <v>994.3</v>
      </c>
      <c r="E217" s="194">
        <v>935.17</v>
      </c>
      <c r="F217" s="45">
        <f t="shared" si="26"/>
        <v>94.053102685306243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437.21</v>
      </c>
      <c r="E219" s="194">
        <v>155.44999999999999</v>
      </c>
      <c r="F219" s="45">
        <f t="shared" si="26"/>
        <v>35.554996454792892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1080</v>
      </c>
      <c r="E262" s="60">
        <f t="shared" si="55"/>
        <v>1560</v>
      </c>
      <c r="F262" s="45">
        <f t="shared" ref="F262:F268" si="56">IF(D262&lt;&gt;0,IF(E262/D262&gt;=100,"&gt;&gt;100",E262/D262*100),"-")</f>
        <v>144.44444444444443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1080</v>
      </c>
      <c r="E269" s="60">
        <f t="shared" si="58"/>
        <v>1560</v>
      </c>
      <c r="F269" s="45">
        <f t="shared" ref="F269:F272" si="59">IF(D269&lt;&gt;0,IF(E269/D269&gt;=100,"&gt;&gt;100",E269/D269*100),"-")</f>
        <v>144.44444444444443</v>
      </c>
    </row>
    <row r="270" spans="1:6" ht="12.75" customHeight="1" x14ac:dyDescent="0.2">
      <c r="A270" s="63">
        <v>3721</v>
      </c>
      <c r="B270" s="65" t="s">
        <v>532</v>
      </c>
      <c r="C270" s="247" t="s">
        <v>533</v>
      </c>
      <c r="D270" s="194">
        <v>1080</v>
      </c>
      <c r="E270" s="194">
        <v>1560</v>
      </c>
      <c r="F270" s="45">
        <f t="shared" si="59"/>
        <v>144.44444444444443</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1797.64</v>
      </c>
      <c r="E273" s="60">
        <f t="shared" si="60"/>
        <v>2028.89</v>
      </c>
      <c r="F273" s="45">
        <f t="shared" ref="F273:F277" si="61">IF(D273&lt;&gt;0,IF(E273/D273&gt;=100,"&gt;&gt;100",E273/D273*100),"-")</f>
        <v>112.86408847155158</v>
      </c>
    </row>
    <row r="274" spans="1:6" ht="12.75" customHeight="1" x14ac:dyDescent="0.2">
      <c r="A274" s="63">
        <v>381</v>
      </c>
      <c r="B274" s="64" t="s">
        <v>540</v>
      </c>
      <c r="C274" s="247" t="s">
        <v>541</v>
      </c>
      <c r="D274" s="60">
        <f t="shared" ref="D274:E274" si="62">SUM(D275:D277)</f>
        <v>1797.64</v>
      </c>
      <c r="E274" s="60">
        <f t="shared" si="62"/>
        <v>2028.89</v>
      </c>
      <c r="F274" s="45">
        <f t="shared" si="61"/>
        <v>112.86408847155158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1797.64</v>
      </c>
      <c r="E276" s="194">
        <v>2028.89</v>
      </c>
      <c r="F276" s="45">
        <f t="shared" si="61"/>
        <v>112.86408847155158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1834558.9400000002</v>
      </c>
      <c r="E299" s="60">
        <f>E152-E297+E298</f>
        <v>2131724.0000000005</v>
      </c>
      <c r="F299" s="45">
        <f t="shared" si="68"/>
        <v>116.19817458685739</v>
      </c>
    </row>
    <row r="300" spans="1:6" ht="12.75" customHeight="1" x14ac:dyDescent="0.2">
      <c r="A300" s="63" t="s">
        <v>581</v>
      </c>
      <c r="B300" s="64" t="s">
        <v>592</v>
      </c>
      <c r="C300" s="247" t="s">
        <v>593</v>
      </c>
      <c r="D300" s="60">
        <f>IF(D6&gt;=D299,D6-D299,0)</f>
        <v>127849.40999999992</v>
      </c>
      <c r="E300" s="60">
        <f>IF(E6&gt;=E299,E6-E299,0)</f>
        <v>0</v>
      </c>
      <c r="F300" s="45">
        <f t="shared" si="68"/>
        <v>0</v>
      </c>
    </row>
    <row r="301" spans="1:6" ht="12.75" customHeight="1" x14ac:dyDescent="0.2">
      <c r="A301" s="63" t="s">
        <v>581</v>
      </c>
      <c r="B301" s="64" t="s">
        <v>594</v>
      </c>
      <c r="C301" s="247" t="s">
        <v>595</v>
      </c>
      <c r="D301" s="60">
        <f>IF(D299&gt;=D6,D299-D6,0)</f>
        <v>0</v>
      </c>
      <c r="E301" s="60">
        <f>IF(E299&gt;=E6,E299-E6,0)</f>
        <v>70453.010000000475</v>
      </c>
      <c r="F301" s="45" t="str">
        <f t="shared" si="68"/>
        <v>-</v>
      </c>
    </row>
    <row r="302" spans="1:6" ht="12.75" customHeight="1" x14ac:dyDescent="0.2">
      <c r="A302" s="63">
        <v>92211</v>
      </c>
      <c r="B302" s="64" t="s">
        <v>596</v>
      </c>
      <c r="C302" s="247" t="s">
        <v>597</v>
      </c>
      <c r="D302" s="194">
        <v>0</v>
      </c>
      <c r="E302" s="194">
        <v>12530.01</v>
      </c>
      <c r="F302" s="45" t="str">
        <f t="shared" si="68"/>
        <v>-</v>
      </c>
    </row>
    <row r="303" spans="1:6" ht="12.75" customHeight="1" x14ac:dyDescent="0.2">
      <c r="A303" s="63">
        <v>92221</v>
      </c>
      <c r="B303" s="64" t="s">
        <v>598</v>
      </c>
      <c r="C303" s="247" t="s">
        <v>599</v>
      </c>
      <c r="D303" s="194">
        <v>43811.69</v>
      </c>
      <c r="E303" s="194">
        <v>0</v>
      </c>
      <c r="F303" s="45">
        <f t="shared" si="68"/>
        <v>0</v>
      </c>
    </row>
    <row r="304" spans="1:6" ht="12.75" customHeight="1" x14ac:dyDescent="0.2">
      <c r="A304" s="63">
        <v>96</v>
      </c>
      <c r="B304" s="220" t="s">
        <v>600</v>
      </c>
      <c r="C304" s="247" t="s">
        <v>601</v>
      </c>
      <c r="D304" s="194">
        <v>3791.9</v>
      </c>
      <c r="E304" s="194">
        <v>144052.16</v>
      </c>
      <c r="F304" s="45">
        <f t="shared" si="68"/>
        <v>3798.9440649806161</v>
      </c>
    </row>
    <row r="305" spans="1:6" ht="12" x14ac:dyDescent="0.2">
      <c r="A305" s="63">
        <v>9661</v>
      </c>
      <c r="B305" s="220" t="s">
        <v>602</v>
      </c>
      <c r="C305" s="247" t="s">
        <v>603</v>
      </c>
      <c r="D305" s="194">
        <v>3791.9</v>
      </c>
      <c r="E305" s="194">
        <v>3247.89</v>
      </c>
      <c r="F305" s="45">
        <f t="shared" si="68"/>
        <v>85.653366386244357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71507.709999999992</v>
      </c>
      <c r="E360" s="60">
        <f t="shared" si="86"/>
        <v>72096.179999999993</v>
      </c>
      <c r="F360" s="45">
        <f t="shared" si="72"/>
        <v>100.82294622495954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71507.709999999992</v>
      </c>
      <c r="E373" s="60">
        <f t="shared" si="90"/>
        <v>72096.179999999993</v>
      </c>
      <c r="F373" s="45">
        <f t="shared" si="72"/>
        <v>100.82294622495954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19718.289999999997</v>
      </c>
      <c r="E379" s="60">
        <f t="shared" si="92"/>
        <v>22373.42</v>
      </c>
      <c r="F379" s="45">
        <f t="shared" si="72"/>
        <v>113.46531570435367</v>
      </c>
    </row>
    <row r="380" spans="1:6" ht="12.75" customHeight="1" x14ac:dyDescent="0.2">
      <c r="A380" s="63">
        <v>4221</v>
      </c>
      <c r="B380" s="64" t="s">
        <v>647</v>
      </c>
      <c r="C380" s="247" t="s">
        <v>739</v>
      </c>
      <c r="D380" s="194">
        <v>15971.16</v>
      </c>
      <c r="E380" s="194">
        <v>8588.5</v>
      </c>
      <c r="F380" s="45">
        <f t="shared" si="72"/>
        <v>53.775054535800784</v>
      </c>
    </row>
    <row r="381" spans="1:6" ht="12.75" customHeight="1" x14ac:dyDescent="0.2">
      <c r="A381" s="63">
        <v>4222</v>
      </c>
      <c r="B381" s="64" t="s">
        <v>740</v>
      </c>
      <c r="C381" s="247" t="s">
        <v>741</v>
      </c>
      <c r="D381" s="194">
        <v>1335</v>
      </c>
      <c r="E381" s="194"/>
      <c r="F381" s="45">
        <f t="shared" si="72"/>
        <v>0</v>
      </c>
    </row>
    <row r="382" spans="1:6" ht="12.75" customHeight="1" x14ac:dyDescent="0.2">
      <c r="A382" s="63">
        <v>4223</v>
      </c>
      <c r="B382" s="64" t="s">
        <v>651</v>
      </c>
      <c r="C382" s="247" t="s">
        <v>742</v>
      </c>
      <c r="D382" s="194">
        <v>1369.6</v>
      </c>
      <c r="E382" s="194">
        <v>337.94</v>
      </c>
      <c r="F382" s="45">
        <f t="shared" si="72"/>
        <v>24.674357476635517</v>
      </c>
    </row>
    <row r="383" spans="1:6" ht="12.75" customHeight="1" x14ac:dyDescent="0.2">
      <c r="A383" s="63">
        <v>4224</v>
      </c>
      <c r="B383" s="64" t="s">
        <v>653</v>
      </c>
      <c r="C383" s="247" t="s">
        <v>743</v>
      </c>
      <c r="D383" s="194">
        <v>0</v>
      </c>
      <c r="E383" s="194">
        <v>219.4</v>
      </c>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6020</v>
      </c>
      <c r="F385" s="45" t="str">
        <f t="shared" si="72"/>
        <v>-</v>
      </c>
    </row>
    <row r="386" spans="1:6" ht="12.75" customHeight="1" x14ac:dyDescent="0.2">
      <c r="A386" s="63">
        <v>4227</v>
      </c>
      <c r="B386" s="183" t="s">
        <v>659</v>
      </c>
      <c r="C386" s="247" t="s">
        <v>746</v>
      </c>
      <c r="D386" s="194">
        <v>1042.53</v>
      </c>
      <c r="E386" s="194">
        <v>7207.58</v>
      </c>
      <c r="F386" s="45">
        <f t="shared" si="72"/>
        <v>691.35468523687575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51789.42</v>
      </c>
      <c r="E393" s="60">
        <f t="shared" si="94"/>
        <v>49722.76</v>
      </c>
      <c r="F393" s="45">
        <f t="shared" si="72"/>
        <v>96.00949383097938</v>
      </c>
    </row>
    <row r="394" spans="1:6" ht="12.75" customHeight="1" x14ac:dyDescent="0.2">
      <c r="A394" s="63">
        <v>4241</v>
      </c>
      <c r="B394" s="64" t="s">
        <v>756</v>
      </c>
      <c r="C394" s="247" t="s">
        <v>757</v>
      </c>
      <c r="D394" s="194">
        <v>51789.42</v>
      </c>
      <c r="E394" s="194">
        <v>49722.76</v>
      </c>
      <c r="F394" s="45">
        <f t="shared" si="72"/>
        <v>96.00949383097938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71507.709999999992</v>
      </c>
      <c r="E418" s="60">
        <f t="shared" si="102"/>
        <v>72096.179999999993</v>
      </c>
      <c r="F418" s="45">
        <f t="shared" si="72"/>
        <v>100.82294622495954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1962408.35</v>
      </c>
      <c r="E422" s="60">
        <f>E6+E308</f>
        <v>2061270.99</v>
      </c>
      <c r="F422" s="45">
        <f t="shared" si="72"/>
        <v>105.03782202108954</v>
      </c>
    </row>
    <row r="423" spans="1:6" ht="12.75" customHeight="1" x14ac:dyDescent="0.2">
      <c r="A423" s="63" t="s">
        <v>581</v>
      </c>
      <c r="B423" s="64" t="s">
        <v>804</v>
      </c>
      <c r="C423" s="247" t="s">
        <v>805</v>
      </c>
      <c r="D423" s="60">
        <f t="shared" ref="D423:E423" si="103">D299+D360</f>
        <v>1906066.6500000001</v>
      </c>
      <c r="E423" s="60">
        <f t="shared" si="103"/>
        <v>2203820.1800000006</v>
      </c>
      <c r="F423" s="45">
        <f t="shared" si="72"/>
        <v>115.62135983020323</v>
      </c>
    </row>
    <row r="424" spans="1:6" ht="12.75" customHeight="1" x14ac:dyDescent="0.2">
      <c r="A424" s="63" t="s">
        <v>581</v>
      </c>
      <c r="B424" s="64" t="s">
        <v>806</v>
      </c>
      <c r="C424" s="247" t="s">
        <v>807</v>
      </c>
      <c r="D424" s="60">
        <f t="shared" ref="D424:E424" si="104">IF(D422&gt;=D423,D422-D423,0)</f>
        <v>56341.699999999953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142549.19000000064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12530.01</v>
      </c>
      <c r="F426" s="45" t="str">
        <f t="shared" si="72"/>
        <v>-</v>
      </c>
    </row>
    <row r="427" spans="1:6" ht="12.75" customHeight="1" x14ac:dyDescent="0.2">
      <c r="A427" s="251" t="s">
        <v>810</v>
      </c>
      <c r="B427" s="64" t="s">
        <v>813</v>
      </c>
      <c r="C427" s="252" t="s">
        <v>814</v>
      </c>
      <c r="D427" s="60">
        <f t="shared" ref="D427:E427" si="107">IF(D303-D302+D420-D419&gt;=0,D303-D302+D420-D419,0)</f>
        <v>43811.69</v>
      </c>
      <c r="E427" s="60">
        <f t="shared" si="107"/>
        <v>0</v>
      </c>
      <c r="F427" s="45">
        <f t="shared" si="72"/>
        <v>0</v>
      </c>
    </row>
    <row r="428" spans="1:6" ht="24" x14ac:dyDescent="0.2">
      <c r="A428" s="249" t="s">
        <v>815</v>
      </c>
      <c r="B428" s="243" t="s">
        <v>816</v>
      </c>
      <c r="C428" s="250" t="s">
        <v>817</v>
      </c>
      <c r="D428" s="81">
        <f t="shared" ref="D428:E428" si="108">D304+D421</f>
        <v>3791.9</v>
      </c>
      <c r="E428" s="81">
        <f t="shared" si="108"/>
        <v>144052.16</v>
      </c>
      <c r="F428" s="61">
        <f t="shared" si="72"/>
        <v>3798.9440649806161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1962408.35</v>
      </c>
      <c r="E643" s="60">
        <f>E422+E430</f>
        <v>2061270.99</v>
      </c>
      <c r="F643" s="45">
        <f t="shared" si="109"/>
        <v>105.03782202108954</v>
      </c>
    </row>
    <row r="644" spans="1:6" ht="12.75" customHeight="1" x14ac:dyDescent="0.2">
      <c r="A644" s="63" t="s">
        <v>581</v>
      </c>
      <c r="B644" s="64" t="s">
        <v>1237</v>
      </c>
      <c r="C644" s="247" t="s">
        <v>1238</v>
      </c>
      <c r="D644" s="60">
        <f>D423+D535</f>
        <v>1906066.6500000001</v>
      </c>
      <c r="E644" s="60">
        <f>E423+E535</f>
        <v>2203820.1800000006</v>
      </c>
      <c r="F644" s="45">
        <f t="shared" si="109"/>
        <v>115.62135983020323</v>
      </c>
    </row>
    <row r="645" spans="1:6" ht="12.75" customHeight="1" x14ac:dyDescent="0.2">
      <c r="A645" s="63" t="s">
        <v>581</v>
      </c>
      <c r="B645" s="64" t="s">
        <v>1239</v>
      </c>
      <c r="C645" s="247" t="s">
        <v>1240</v>
      </c>
      <c r="D645" s="60">
        <f t="shared" ref="D645:E645" si="163">IF(D643&gt;=D644,D643-D644,0)</f>
        <v>56341.699999999953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142549.19000000064</v>
      </c>
      <c r="F646" s="45" t="str">
        <f t="shared" si="109"/>
        <v>-</v>
      </c>
    </row>
    <row r="647" spans="1:6" ht="24" x14ac:dyDescent="0.2">
      <c r="A647" s="251" t="s">
        <v>1243</v>
      </c>
      <c r="B647" s="64" t="s">
        <v>1244</v>
      </c>
      <c r="C647" s="252" t="s">
        <v>1243</v>
      </c>
      <c r="D647" s="60">
        <f>IF(D426-D427+D641-D642&gt;=0,D426-D427+D641-D642,0)</f>
        <v>0</v>
      </c>
      <c r="E647" s="60">
        <f>IF(E426-E427+E641-E642&gt;=0,E426-E427+E641-E642,0)</f>
        <v>12530.01</v>
      </c>
      <c r="F647" s="45" t="str">
        <f t="shared" si="109"/>
        <v>-</v>
      </c>
    </row>
    <row r="648" spans="1:6" ht="24" x14ac:dyDescent="0.2">
      <c r="A648" s="251" t="s">
        <v>1245</v>
      </c>
      <c r="B648" s="64" t="s">
        <v>1246</v>
      </c>
      <c r="C648" s="252" t="s">
        <v>1245</v>
      </c>
      <c r="D648" s="60">
        <f>IF(D427-D426+D642-D641&gt;=0,D427-D426+D642-D641,0)</f>
        <v>43811.69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12530.009999999951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130019.18000000065</v>
      </c>
      <c r="F650" s="45" t="str">
        <f t="shared" si="109"/>
        <v>-</v>
      </c>
    </row>
    <row r="651" spans="1:6" ht="24" x14ac:dyDescent="0.2">
      <c r="A651" s="249" t="s">
        <v>1251</v>
      </c>
      <c r="B651" s="184" t="s">
        <v>1252</v>
      </c>
      <c r="C651" s="250" t="s">
        <v>1251</v>
      </c>
      <c r="D651" s="196">
        <v>130964.76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48705.63</v>
      </c>
      <c r="E653" s="194">
        <v>44273.57</v>
      </c>
      <c r="F653" s="45">
        <f t="shared" ref="F653:F740" si="167">IF(D653&lt;&gt;0,IF(E653/D653&gt;=100,"&gt;&gt;100",E653/D653*100),"-")</f>
        <v>90.900312756451356</v>
      </c>
    </row>
    <row r="654" spans="1:6" ht="12.75" customHeight="1" x14ac:dyDescent="0.2">
      <c r="A654" s="63" t="s">
        <v>1256</v>
      </c>
      <c r="B654" s="64" t="s">
        <v>1257</v>
      </c>
      <c r="C654" s="247" t="s">
        <v>1256</v>
      </c>
      <c r="D654" s="194">
        <v>464537.43</v>
      </c>
      <c r="E654" s="194">
        <v>433275.52</v>
      </c>
      <c r="F654" s="45">
        <f t="shared" si="167"/>
        <v>93.270314084270893</v>
      </c>
    </row>
    <row r="655" spans="1:6" ht="12.75" customHeight="1" x14ac:dyDescent="0.2">
      <c r="A655" s="63" t="s">
        <v>1258</v>
      </c>
      <c r="B655" s="64" t="s">
        <v>1259</v>
      </c>
      <c r="C655" s="247" t="s">
        <v>1258</v>
      </c>
      <c r="D655" s="194">
        <v>468969.49</v>
      </c>
      <c r="E655" s="194">
        <v>408427.86</v>
      </c>
      <c r="F655" s="45">
        <f t="shared" si="167"/>
        <v>87.09049708116406</v>
      </c>
    </row>
    <row r="656" spans="1:6" ht="24" x14ac:dyDescent="0.2">
      <c r="A656" s="63">
        <v>11</v>
      </c>
      <c r="B656" s="64" t="s">
        <v>1260</v>
      </c>
      <c r="C656" s="247" t="s">
        <v>1261</v>
      </c>
      <c r="D656" s="60">
        <f t="shared" ref="D656:E656" si="168">+D653+D654-D655</f>
        <v>44273.570000000007</v>
      </c>
      <c r="E656" s="60">
        <f t="shared" si="168"/>
        <v>69121.23000000004</v>
      </c>
      <c r="F656" s="45">
        <f t="shared" si="167"/>
        <v>156.12300973244317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61</v>
      </c>
      <c r="E658" s="253">
        <v>62</v>
      </c>
      <c r="F658" s="45">
        <f t="shared" si="167"/>
        <v>101.63934426229508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45</v>
      </c>
      <c r="E660" s="253">
        <v>46</v>
      </c>
      <c r="F660" s="45">
        <f t="shared" si="167"/>
        <v>102.22222222222221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1569184.98</v>
      </c>
      <c r="E683" s="192">
        <v>1672800.26</v>
      </c>
      <c r="F683" s="71">
        <f t="shared" si="167"/>
        <v>106.603127185171</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663</v>
      </c>
      <c r="E685" s="194">
        <v>650</v>
      </c>
      <c r="F685" s="45">
        <f t="shared" si="167"/>
        <v>98.039215686274503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58551.29</v>
      </c>
      <c r="E726" s="192">
        <v>828.26</v>
      </c>
      <c r="F726" s="71">
        <f t="shared" si="167"/>
        <v>1.4145888160619517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v>0</v>
      </c>
      <c r="F732" s="71">
        <f t="shared" si="167"/>
        <v>0</v>
      </c>
    </row>
    <row r="733" spans="1:6" ht="12.75" customHeight="1" x14ac:dyDescent="0.2">
      <c r="A733" s="70">
        <v>31215</v>
      </c>
      <c r="B733" s="65" t="s">
        <v>1395</v>
      </c>
      <c r="C733" s="278" t="s">
        <v>1396</v>
      </c>
      <c r="D733" s="192">
        <v>1103.5999999999999</v>
      </c>
      <c r="E733" s="192">
        <v>2427.92</v>
      </c>
      <c r="F733" s="71">
        <f t="shared" si="167"/>
        <v>220.00000000000003</v>
      </c>
    </row>
    <row r="734" spans="1:6" ht="12.75" customHeight="1" x14ac:dyDescent="0.2">
      <c r="A734" s="70">
        <v>32121</v>
      </c>
      <c r="B734" s="65" t="s">
        <v>1397</v>
      </c>
      <c r="C734" s="278" t="s">
        <v>1398</v>
      </c>
      <c r="D734" s="192">
        <v>27449.25</v>
      </c>
      <c r="E734" s="192">
        <v>25189.42</v>
      </c>
      <c r="F734" s="71">
        <f t="shared" si="167"/>
        <v>91.767243185150775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929.07</v>
      </c>
      <c r="E736" s="194">
        <v>5784</v>
      </c>
      <c r="F736" s="45">
        <f t="shared" si="167"/>
        <v>622.55804191288064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2076.77</v>
      </c>
      <c r="E738" s="194">
        <v>1150.8499999999999</v>
      </c>
      <c r="F738" s="45">
        <f t="shared" si="167"/>
        <v>55.415380615089774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4589.3599999999997</v>
      </c>
      <c r="E741" s="192">
        <v>4547.84</v>
      </c>
      <c r="F741" s="71">
        <f t="shared" ref="F741:F1006" si="169">IF(D741&lt;&gt;0,IF(E741/D741&gt;=100,"&gt;&gt;100",E741/D741*100),"-")</f>
        <v>99.095298690885016</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1080</v>
      </c>
      <c r="E850" s="194">
        <v>1560</v>
      </c>
      <c r="F850" s="45">
        <f t="shared" si="169"/>
        <v>144.44444444444443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2"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1598296.8300000003</v>
      </c>
      <c r="E6" s="180">
        <f t="shared" si="0"/>
        <v>1574408.92</v>
      </c>
      <c r="F6" s="181">
        <f t="shared" ref="F6:F298" si="1">IF(D6&gt;0,IF(E6/D6&gt;=100,"&gt;&gt;100",E6/D6*100),"-")</f>
        <v>98.505414666936403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1418914.9900000002</v>
      </c>
      <c r="E7" s="79">
        <f t="shared" si="2"/>
        <v>1360265.0499999998</v>
      </c>
      <c r="F7" s="71">
        <f t="shared" si="1"/>
        <v>95.866564211855959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87144.73</v>
      </c>
      <c r="E8" s="79">
        <f>E9+E10-E11</f>
        <v>87144.73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87144.73</v>
      </c>
      <c r="E9" s="192">
        <v>87144.73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1331770.2600000002</v>
      </c>
      <c r="E12" s="79">
        <f t="shared" si="3"/>
        <v>1273120.3199999998</v>
      </c>
      <c r="F12" s="71">
        <f t="shared" si="1"/>
        <v>95.59609177636986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1119538.56</v>
      </c>
      <c r="E13" s="79">
        <f t="shared" si="4"/>
        <v>1104999.0999999999</v>
      </c>
      <c r="F13" s="71">
        <f t="shared" si="1"/>
        <v>98.701298863703258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1163156.94</v>
      </c>
      <c r="E15" s="192">
        <v>1163156.94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43618.38</v>
      </c>
      <c r="E18" s="192">
        <v>58157.84</v>
      </c>
      <c r="F18" s="71">
        <f t="shared" si="1"/>
        <v>133.33333333333331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184251.63000000003</v>
      </c>
      <c r="E19" s="79">
        <f t="shared" si="5"/>
        <v>148937.95000000001</v>
      </c>
      <c r="F19" s="71">
        <f t="shared" si="1"/>
        <v>80.833993164673757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202822.89</v>
      </c>
      <c r="E20" s="192">
        <v>212311.39</v>
      </c>
      <c r="F20" s="71">
        <f t="shared" si="1"/>
        <v>104.67821950471172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3128.51</v>
      </c>
      <c r="E21" s="192">
        <v>3128.51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10569.6</v>
      </c>
      <c r="E22" s="192">
        <v>10907.54</v>
      </c>
      <c r="F22" s="71">
        <f t="shared" si="1"/>
        <v>103.19728277323645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219.4</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43654.02</v>
      </c>
      <c r="E25" s="192">
        <v>49674.02</v>
      </c>
      <c r="F25" s="71">
        <f t="shared" si="1"/>
        <v>113.79025345203031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48777.33</v>
      </c>
      <c r="E26" s="192">
        <v>55984.91</v>
      </c>
      <c r="F26" s="71">
        <f t="shared" si="1"/>
        <v>114.77649555643985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124700.72</v>
      </c>
      <c r="E28" s="192">
        <v>183287.82</v>
      </c>
      <c r="F28" s="71">
        <f t="shared" si="1"/>
        <v>146.98216658251852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27980.070000000007</v>
      </c>
      <c r="E35" s="79">
        <f t="shared" si="7"/>
        <v>19183.270000000019</v>
      </c>
      <c r="F35" s="71">
        <f t="shared" si="1"/>
        <v>68.560478940903351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182208.03</v>
      </c>
      <c r="E36" s="192">
        <v>231930.79</v>
      </c>
      <c r="F36" s="71">
        <f t="shared" si="1"/>
        <v>127.28900586873149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154227.96</v>
      </c>
      <c r="E40" s="192">
        <v>212747.51999999999</v>
      </c>
      <c r="F40" s="71">
        <f t="shared" si="1"/>
        <v>137.94354797923799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3838.35</v>
      </c>
      <c r="E54" s="192">
        <v>4919.88</v>
      </c>
      <c r="F54" s="71">
        <f t="shared" si="1"/>
        <v>128.17695103364727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3838.35</v>
      </c>
      <c r="E55" s="192">
        <v>4919.88</v>
      </c>
      <c r="F55" s="71">
        <f t="shared" si="1"/>
        <v>128.17695103364727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179381.84</v>
      </c>
      <c r="E69" s="79">
        <f>E70+E82+E88+E119+E135+E147+E165+E171</f>
        <v>214143.87</v>
      </c>
      <c r="F69" s="71">
        <f t="shared" si="1"/>
        <v>119.37878996000933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44273.57</v>
      </c>
      <c r="E70" s="79">
        <f t="shared" si="12"/>
        <v>69121.23</v>
      </c>
      <c r="F70" s="71">
        <f t="shared" si="1"/>
        <v>156.12300973244305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44140.53</v>
      </c>
      <c r="E71" s="79">
        <f t="shared" si="13"/>
        <v>69121.23</v>
      </c>
      <c r="F71" s="71">
        <f t="shared" si="1"/>
        <v>156.59356604916161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44140.53</v>
      </c>
      <c r="E73" s="192">
        <v>69121.23</v>
      </c>
      <c r="F73" s="71">
        <f t="shared" si="1"/>
        <v>156.59356604916161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133.04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351.60999999999996</v>
      </c>
      <c r="E82" s="79">
        <f>SUM(E83:E85)-E86+E87</f>
        <v>970.48</v>
      </c>
      <c r="F82" s="71">
        <f t="shared" si="1"/>
        <v>276.01035237905637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19.96</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331.65</v>
      </c>
      <c r="E87" s="192">
        <v>970.48</v>
      </c>
      <c r="F87" s="71">
        <f t="shared" si="1"/>
        <v>292.62173978591892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3791.9</v>
      </c>
      <c r="E147" s="79">
        <f t="shared" si="24"/>
        <v>144052.16</v>
      </c>
      <c r="F147" s="71">
        <f t="shared" si="1"/>
        <v>3798.9440649806161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140804.26999999999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140804.26999999999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3791.9</v>
      </c>
      <c r="E161" s="192">
        <v>3247.89</v>
      </c>
      <c r="F161" s="71">
        <f t="shared" si="1"/>
        <v>85.653366386244357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130964.76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160</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130804.76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1598296.8299999998</v>
      </c>
      <c r="E176" s="79">
        <f>E177+E251</f>
        <v>1574408.92</v>
      </c>
      <c r="F176" s="71">
        <f t="shared" si="1"/>
        <v>98.505414666936431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163059.93</v>
      </c>
      <c r="E177" s="79">
        <f>E178+E197+E203+E219+E247+E248</f>
        <v>200110.89</v>
      </c>
      <c r="F177" s="71">
        <f t="shared" si="1"/>
        <v>122.72229602944147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161911.13</v>
      </c>
      <c r="E178" s="79">
        <f>SUM(E179:E181)+E185+E186+SUM(E194:E196)</f>
        <v>161812.15000000002</v>
      </c>
      <c r="F178" s="71">
        <f t="shared" si="1"/>
        <v>99.938867698594919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132580.22</v>
      </c>
      <c r="E179" s="192">
        <v>140305.73000000001</v>
      </c>
      <c r="F179" s="71">
        <f t="shared" si="1"/>
        <v>105.82704569354313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29236.41</v>
      </c>
      <c r="E180" s="192">
        <v>21169.7</v>
      </c>
      <c r="F180" s="71">
        <f t="shared" si="1"/>
        <v>72.408684924038212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94.5</v>
      </c>
      <c r="E181" s="79">
        <f t="shared" si="28"/>
        <v>102.9</v>
      </c>
      <c r="F181" s="71">
        <f t="shared" si="1"/>
        <v>108.8888888888889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94.5</v>
      </c>
      <c r="E184" s="192">
        <v>102.9</v>
      </c>
      <c r="F184" s="71">
        <f t="shared" si="1"/>
        <v>108.8888888888889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233.82</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6020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6020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1148.8</v>
      </c>
      <c r="E247" s="192">
        <v>32278.74</v>
      </c>
      <c r="F247" s="71">
        <f>IF(D247&gt;0,IF(E247/D247&gt;=100,"&gt;&gt;100",E247/D247*100),"-")</f>
        <v>2809.7788997214489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1435236.9</v>
      </c>
      <c r="E251" s="79">
        <f>+E252+E255-E264+E274+E291</f>
        <v>1374298.03</v>
      </c>
      <c r="F251" s="71">
        <f t="shared" si="1"/>
        <v>95.754089795210817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1418914.99</v>
      </c>
      <c r="E252" s="79">
        <f>E253-E254</f>
        <v>1360265.05</v>
      </c>
      <c r="F252" s="71">
        <f t="shared" si="1"/>
        <v>95.866564211856002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1418914.99</v>
      </c>
      <c r="E253" s="192">
        <v>1360265.05</v>
      </c>
      <c r="F253" s="71">
        <f t="shared" si="1"/>
        <v>95.866564211856002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12530.010000000002</v>
      </c>
      <c r="E255" s="79">
        <f>E256-E260</f>
        <v>-130019.18</v>
      </c>
      <c r="F255" s="71">
        <f t="shared" si="1"/>
        <v>-1037.6622205409251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19470.2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19470.2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6940.19</v>
      </c>
      <c r="E260" s="79">
        <f>SUM(E261:E263)</f>
        <v>130019.18</v>
      </c>
      <c r="F260" s="71">
        <f t="shared" si="1"/>
        <v>1873.4239264342907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107042.09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6940.19</v>
      </c>
      <c r="E262" s="192">
        <v>22977.09</v>
      </c>
      <c r="F262" s="71">
        <f t="shared" si="1"/>
        <v>331.07292451647584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3791.9</v>
      </c>
      <c r="E274" s="79">
        <f>SUM(E275:E277)+SUM(E286:E290)</f>
        <v>144052.16</v>
      </c>
      <c r="F274" s="71">
        <f t="shared" si="1"/>
        <v>3798.9440649806161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140804.26999999999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140804.26999999999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3791.9</v>
      </c>
      <c r="E288" s="192">
        <v>3247.89</v>
      </c>
      <c r="F288" s="71">
        <f t="shared" si="39"/>
        <v>85.653366386244357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1227.68</v>
      </c>
      <c r="E297" s="79">
        <f t="shared" si="42"/>
        <v>39867</v>
      </c>
      <c r="F297" s="71">
        <f t="shared" si="1"/>
        <v>3247.3445849081195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1227.68</v>
      </c>
      <c r="E298" s="193">
        <v>39867</v>
      </c>
      <c r="F298" s="75">
        <f t="shared" si="1"/>
        <v>3247.3445849081195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1121.8399999999999</v>
      </c>
      <c r="E302" s="192">
        <v>1124.5</v>
      </c>
      <c r="F302" s="71">
        <f t="shared" si="43"/>
        <v>100.23711046138489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2670.06</v>
      </c>
      <c r="E303" s="192">
        <v>142927.66</v>
      </c>
      <c r="F303" s="71">
        <f t="shared" si="43"/>
        <v>5352.9755885635532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331.65</v>
      </c>
      <c r="E308" s="192">
        <v>717.48</v>
      </c>
      <c r="F308" s="71">
        <f t="shared" si="43"/>
        <v>216.33649932157394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253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161911.13</v>
      </c>
      <c r="E337" s="192">
        <v>161812.15</v>
      </c>
      <c r="F337" s="71">
        <f t="shared" si="43"/>
        <v>99.93886769859489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6020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233.82</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491.81</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31893.599999999999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325.33999999999997</v>
      </c>
      <c r="E379" s="192">
        <v>161.16</v>
      </c>
      <c r="F379" s="71">
        <f t="shared" si="44"/>
        <v>49.535870166594947</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331.65</v>
      </c>
      <c r="E380" s="192">
        <v>223.98</v>
      </c>
      <c r="F380" s="71">
        <f t="shared" si="44"/>
        <v>67.535052012663954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1227.68</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39867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0" operator="lessThan">
      <formula>0</formula>
    </cfRule>
  </conditionalFormatting>
  <conditionalFormatting sqref="D176:E250">
    <cfRule type="cellIs" dxfId="25" priority="6" operator="lessThan">
      <formula>0</formula>
    </cfRule>
  </conditionalFormatting>
  <conditionalFormatting sqref="D254:E254">
    <cfRule type="cellIs" dxfId="24" priority="11" operator="lessThan">
      <formula>0</formula>
    </cfRule>
  </conditionalFormatting>
  <conditionalFormatting sqref="D256:E298">
    <cfRule type="cellIs" dxfId="23" priority="3" operator="lessThan">
      <formula>0</formula>
    </cfRule>
  </conditionalFormatting>
  <conditionalFormatting sqref="D300:E396">
    <cfRule type="cellIs" dxfId="22" priority="1" operator="lessThan">
      <formula>0</formula>
    </cfRule>
  </conditionalFormatting>
  <conditionalFormatting sqref="D397:E397">
    <cfRule type="cellIs" dxfId="21"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1906066.65</v>
      </c>
      <c r="E114" s="60">
        <f t="shared" si="22"/>
        <v>2203820.1800000002</v>
      </c>
      <c r="F114" s="45">
        <f t="shared" si="1"/>
        <v>115.62135983020323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1906066.65</v>
      </c>
      <c r="E118" s="60">
        <f t="shared" si="24"/>
        <v>2203820.1800000002</v>
      </c>
      <c r="F118" s="45">
        <f t="shared" si="1"/>
        <v>115.62135983020323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1906066.65</v>
      </c>
      <c r="E120" s="411">
        <v>2203820.1800000002</v>
      </c>
      <c r="F120" s="45">
        <f t="shared" si="1"/>
        <v>115.62135983020323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1906066.65</v>
      </c>
      <c r="E141" s="81">
        <f t="shared" si="28"/>
        <v>2203820.1800000002</v>
      </c>
      <c r="F141" s="61">
        <f t="shared" si="1"/>
        <v>115.62135983020323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19 E9 D121:E141 D120">
    <cfRule type="cellIs" dxfId="20" priority="4" operator="lessThan">
      <formula>-0.001</formula>
    </cfRule>
  </conditionalFormatting>
  <conditionalFormatting sqref="D9">
    <cfRule type="cellIs" dxfId="19" priority="3" operator="lessThan">
      <formula>-0.001</formula>
    </cfRule>
  </conditionalFormatting>
  <conditionalFormatting sqref="E120">
    <cfRule type="cellIs" dxfId="0"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131646.12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131646.12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131646.12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131646.12</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8"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163059.93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2120033.31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5984.67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2009508.6500000001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1683694.58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317577.53000000003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1090.6199999999999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1560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2028.89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3557.03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72096.179999999993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32443.81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2082982.3499999999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5365.71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2010990.25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1675969.07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325644.24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1082.22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1560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2028.89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4705.83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66076.179999999993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550.21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200110.89000000036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200110.88999999998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618.96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161578.32999999999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6020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31893.599999999999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7"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16738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6" priority="16" operator="equal">
      <formula>"Provjera"</formula>
    </cfRule>
    <cfRule type="cellIs" dxfId="15" priority="18" operator="equal">
      <formula>"Pogreška"</formula>
    </cfRule>
  </conditionalFormatting>
  <conditionalFormatting sqref="B15:B22">
    <cfRule type="cellIs" dxfId="14" priority="7" operator="equal">
      <formula>"Pogreška"</formula>
    </cfRule>
    <cfRule type="cellIs" dxfId="13" priority="8" operator="equal">
      <formula>"Provjera"</formula>
    </cfRule>
  </conditionalFormatting>
  <conditionalFormatting sqref="B24:B297">
    <cfRule type="cellIs" dxfId="12" priority="13" operator="equal">
      <formula>"Provjera"</formula>
    </cfRule>
    <cfRule type="cellIs" dxfId="11" priority="14" operator="equal">
      <formula>"Pogreška"</formula>
    </cfRule>
  </conditionalFormatting>
  <conditionalFormatting sqref="B299:B341">
    <cfRule type="cellIs" dxfId="10" priority="1" operator="equal">
      <formula>"Provjera"</formula>
    </cfRule>
    <cfRule type="cellIs" dxfId="9" priority="2" operator="equal">
      <formula>"Pogreška"</formula>
    </cfRule>
  </conditionalFormatting>
  <conditionalFormatting sqref="B343:B344">
    <cfRule type="cellIs" dxfId="8" priority="3" operator="equal">
      <formula>"Pogreška"</formula>
    </cfRule>
    <cfRule type="cellIs" dxfId="7" priority="6" operator="equal">
      <formula>"Provjera"</formula>
    </cfRule>
  </conditionalFormatting>
  <conditionalFormatting sqref="B346">
    <cfRule type="cellIs" dxfId="6" priority="5" operator="equal">
      <formula>"Provjera"</formula>
    </cfRule>
    <cfRule type="cellIs" dxfId="5" priority="17" operator="equal">
      <formula>"Pogreška"</formula>
    </cfRule>
  </conditionalFormatting>
  <conditionalFormatting sqref="B348">
    <cfRule type="cellIs" dxfId="4" priority="4" operator="equal">
      <formula>"Provjera"</formula>
    </cfRule>
    <cfRule type="cellIs" dxfId="3"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2026-01-31T15:51:45Z</cp:lastPrinted>
  <dcterms:created xsi:type="dcterms:W3CDTF">2022-04-01T05:14:30Z</dcterms:created>
  <dcterms:modified xsi:type="dcterms:W3CDTF">2026-01-31T15:52:06Z</dcterms:modified>
</cp:coreProperties>
</file>